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880" activeTab="0"/>
  </bookViews>
  <sheets>
    <sheet name="Оглавление" sheetId="1" r:id="rId1"/>
    <sheet name="Земля прям. колодцы" sheetId="2" r:id="rId2"/>
    <sheet name="Земля круг. колодцы" sheetId="3" r:id="rId3"/>
    <sheet name="Земля траншея для трубы" sheetId="4" r:id="rId4"/>
    <sheet name="Земля траншея на несколько труб" sheetId="5" r:id="rId5"/>
  </sheets>
  <definedNames/>
  <calcPr fullCalcOnLoad="1"/>
</workbook>
</file>

<file path=xl/sharedStrings.xml><?xml version="1.0" encoding="utf-8"?>
<sst xmlns="http://schemas.openxmlformats.org/spreadsheetml/2006/main" count="189" uniqueCount="54">
  <si>
    <t>d трубы, мм</t>
  </si>
  <si>
    <t>h заложения, м</t>
  </si>
  <si>
    <t>Начало</t>
  </si>
  <si>
    <t>Конец</t>
  </si>
  <si>
    <t>h средняя, м</t>
  </si>
  <si>
    <t>a нижн, м</t>
  </si>
  <si>
    <t>a верхн, м</t>
  </si>
  <si>
    <t>S осн, м2</t>
  </si>
  <si>
    <t>V трубы, м3</t>
  </si>
  <si>
    <t>V земли - V трубы, м3</t>
  </si>
  <si>
    <t>V земли, м3</t>
  </si>
  <si>
    <t>ИТОГО</t>
  </si>
  <si>
    <t>h засыпки труб, м</t>
  </si>
  <si>
    <t>V песка, м3</t>
  </si>
  <si>
    <t>a верхн засыпки, м</t>
  </si>
  <si>
    <t>V песка + V трубы , м3</t>
  </si>
  <si>
    <t>d колодца, м</t>
  </si>
  <si>
    <t>V колодца, м3</t>
  </si>
  <si>
    <t>V земли - V колодца, м3</t>
  </si>
  <si>
    <t>а колодца, м</t>
  </si>
  <si>
    <t>b колодца, м</t>
  </si>
  <si>
    <t>a(a) нижн, м</t>
  </si>
  <si>
    <t>a(a) верхн, м</t>
  </si>
  <si>
    <t>a(b) нижн, м</t>
  </si>
  <si>
    <t>a(b) верхн, м</t>
  </si>
  <si>
    <t>h пес. основания, м</t>
  </si>
  <si>
    <t>Периметр, м</t>
  </si>
  <si>
    <t>Откосы, град.</t>
  </si>
  <si>
    <t>V засыпки, м3</t>
  </si>
  <si>
    <t>V лишнего грунта, м3</t>
  </si>
  <si>
    <t>Вес лишнего грунта, т</t>
  </si>
  <si>
    <t>Плотность грунта, т/м3</t>
  </si>
  <si>
    <t>V засыпки + V песка, м3</t>
  </si>
  <si>
    <t>Котлованы под прямоугольные колодцы</t>
  </si>
  <si>
    <t>Котлованы под круглые колодцы</t>
  </si>
  <si>
    <t>Оглавление</t>
  </si>
  <si>
    <t>b рабочей зоны, м</t>
  </si>
  <si>
    <t>Определение объемов работ:</t>
  </si>
  <si>
    <t>- пользовательские значения, вводятся вручную'</t>
  </si>
  <si>
    <t>- расчетные значения, расчитываются автоматически</t>
  </si>
  <si>
    <t>L участка, м</t>
  </si>
  <si>
    <t>b труб, м</t>
  </si>
  <si>
    <t>Траншея для трубы</t>
  </si>
  <si>
    <t>Траншея для нескольких труб</t>
  </si>
  <si>
    <t>h основания труб, м</t>
  </si>
  <si>
    <t>N колодцев, шт.</t>
  </si>
  <si>
    <t>На 1 колодец:</t>
  </si>
  <si>
    <t>На все колодцы:</t>
  </si>
  <si>
    <t>Исходные данные:</t>
  </si>
  <si>
    <t>G лишнего грунта, т</t>
  </si>
  <si>
    <t>V котлована, м3</t>
  </si>
  <si>
    <t>Расчет:</t>
  </si>
  <si>
    <t>S верха, м2</t>
  </si>
  <si>
    <t>Угол откоса, град.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</si>
</sst>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_ ;\-#,##0.00\ "/>
    <numFmt numFmtId="167" formatCode="0.000000"/>
    <numFmt numFmtId="168" formatCode="0.00000"/>
  </numFmts>
  <fonts count="1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color indexed="16"/>
      <name val="Tahoma"/>
      <family val="2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i/>
      <sz val="8"/>
      <color indexed="62"/>
      <name val="Tahoma"/>
      <family val="2"/>
    </font>
    <font>
      <sz val="8"/>
      <color indexed="6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8" fillId="4" borderId="0" xfId="15" applyFont="1" applyFill="1" applyAlignment="1">
      <alignment/>
    </xf>
    <xf numFmtId="0" fontId="8" fillId="0" borderId="0" xfId="15" applyFont="1" applyAlignment="1">
      <alignment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6" borderId="1" xfId="0" applyFont="1" applyFill="1" applyBorder="1" applyAlignment="1">
      <alignment horizontal="center" vertical="center" textRotation="90"/>
    </xf>
    <xf numFmtId="0" fontId="11" fillId="5" borderId="2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15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13" fillId="8" borderId="1" xfId="0" applyFont="1" applyFill="1" applyBorder="1" applyAlignment="1">
      <alignment/>
    </xf>
    <xf numFmtId="0" fontId="14" fillId="8" borderId="1" xfId="0" applyFont="1" applyFill="1" applyBorder="1" applyAlignment="1">
      <alignment horizontal="center" vertical="center"/>
    </xf>
    <xf numFmtId="166" fontId="14" fillId="8" borderId="1" xfId="2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top"/>
    </xf>
    <xf numFmtId="2" fontId="14" fillId="8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14" fillId="8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 horizontal="right"/>
    </xf>
    <xf numFmtId="166" fontId="2" fillId="7" borderId="1" xfId="20" applyNumberFormat="1" applyFont="1" applyFill="1" applyBorder="1" applyAlignment="1">
      <alignment horizontal="right" vertical="center"/>
    </xf>
    <xf numFmtId="166" fontId="14" fillId="8" borderId="1" xfId="2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4" fillId="5" borderId="1" xfId="0" applyNumberFormat="1" applyFont="1" applyFill="1" applyBorder="1" applyAlignment="1">
      <alignment horizontal="right" vertical="center"/>
    </xf>
    <xf numFmtId="2" fontId="14" fillId="8" borderId="1" xfId="0" applyNumberFormat="1" applyFont="1" applyFill="1" applyBorder="1" applyAlignment="1">
      <alignment horizontal="right" vertical="center"/>
    </xf>
    <xf numFmtId="2" fontId="14" fillId="8" borderId="1" xfId="2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/>
    </xf>
    <xf numFmtId="2" fontId="2" fillId="4" borderId="4" xfId="0" applyNumberFormat="1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2" fontId="2" fillId="4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textRotation="90"/>
    </xf>
    <xf numFmtId="0" fontId="11" fillId="5" borderId="5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1</xdr:row>
      <xdr:rowOff>390525</xdr:rowOff>
    </xdr:from>
    <xdr:to>
      <xdr:col>7</xdr:col>
      <xdr:colOff>9525</xdr:colOff>
      <xdr:row>1</xdr:row>
      <xdr:rowOff>1704975</xdr:rowOff>
    </xdr:to>
    <xdr:sp>
      <xdr:nvSpPr>
        <xdr:cNvPr id="1" name="AutoShape 1"/>
        <xdr:cNvSpPr>
          <a:spLocks/>
        </xdr:cNvSpPr>
      </xdr:nvSpPr>
      <xdr:spPr>
        <a:xfrm>
          <a:off x="1123950" y="552450"/>
          <a:ext cx="3476625" cy="13144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1</xdr:row>
      <xdr:rowOff>390525</xdr:rowOff>
    </xdr:from>
    <xdr:to>
      <xdr:col>4</xdr:col>
      <xdr:colOff>352425</xdr:colOff>
      <xdr:row>1</xdr:row>
      <xdr:rowOff>1552575</xdr:rowOff>
    </xdr:to>
    <xdr:sp>
      <xdr:nvSpPr>
        <xdr:cNvPr id="2" name="Rectangle 2"/>
        <xdr:cNvSpPr>
          <a:spLocks/>
        </xdr:cNvSpPr>
      </xdr:nvSpPr>
      <xdr:spPr>
        <a:xfrm>
          <a:off x="2390775" y="552450"/>
          <a:ext cx="981075" cy="1162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381000</xdr:rowOff>
    </xdr:from>
    <xdr:to>
      <xdr:col>17</xdr:col>
      <xdr:colOff>133350</xdr:colOff>
      <xdr:row>1</xdr:row>
      <xdr:rowOff>1695450</xdr:rowOff>
    </xdr:to>
    <xdr:sp>
      <xdr:nvSpPr>
        <xdr:cNvPr id="3" name="AutoShape 3"/>
        <xdr:cNvSpPr>
          <a:spLocks/>
        </xdr:cNvSpPr>
      </xdr:nvSpPr>
      <xdr:spPr>
        <a:xfrm>
          <a:off x="5867400" y="542925"/>
          <a:ext cx="4000500" cy="13144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476250</xdr:colOff>
      <xdr:row>1</xdr:row>
      <xdr:rowOff>381000</xdr:rowOff>
    </xdr:from>
    <xdr:to>
      <xdr:col>14</xdr:col>
      <xdr:colOff>304800</xdr:colOff>
      <xdr:row>1</xdr:row>
      <xdr:rowOff>1543050</xdr:rowOff>
    </xdr:to>
    <xdr:sp>
      <xdr:nvSpPr>
        <xdr:cNvPr id="4" name="Rectangle 4"/>
        <xdr:cNvSpPr>
          <a:spLocks/>
        </xdr:cNvSpPr>
      </xdr:nvSpPr>
      <xdr:spPr>
        <a:xfrm>
          <a:off x="7162800" y="542925"/>
          <a:ext cx="1400175" cy="1162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104775</xdr:rowOff>
    </xdr:from>
    <xdr:to>
      <xdr:col>4</xdr:col>
      <xdr:colOff>323850</xdr:colOff>
      <xdr:row>1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38400" y="104775"/>
          <a:ext cx="9048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Вид спереди</a:t>
          </a:r>
        </a:p>
      </xdr:txBody>
    </xdr:sp>
    <xdr:clientData/>
  </xdr:twoCellAnchor>
  <xdr:twoCellAnchor>
    <xdr:from>
      <xdr:col>12</xdr:col>
      <xdr:colOff>219075</xdr:colOff>
      <xdr:row>0</xdr:row>
      <xdr:rowOff>104775</xdr:rowOff>
    </xdr:from>
    <xdr:to>
      <xdr:col>14</xdr:col>
      <xdr:colOff>76200</xdr:colOff>
      <xdr:row>1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429500" y="104775"/>
          <a:ext cx="9048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Вид сбоку</a:t>
          </a:r>
        </a:p>
      </xdr:txBody>
    </xdr:sp>
    <xdr:clientData/>
  </xdr:twoCellAnchor>
  <xdr:twoCellAnchor>
    <xdr:from>
      <xdr:col>9</xdr:col>
      <xdr:colOff>219075</xdr:colOff>
      <xdr:row>1</xdr:row>
      <xdr:rowOff>381000</xdr:rowOff>
    </xdr:from>
    <xdr:to>
      <xdr:col>9</xdr:col>
      <xdr:colOff>219075</xdr:colOff>
      <xdr:row>1</xdr:row>
      <xdr:rowOff>1695450</xdr:rowOff>
    </xdr:to>
    <xdr:sp>
      <xdr:nvSpPr>
        <xdr:cNvPr id="7" name="Line 7"/>
        <xdr:cNvSpPr>
          <a:spLocks/>
        </xdr:cNvSpPr>
      </xdr:nvSpPr>
      <xdr:spPr>
        <a:xfrm>
          <a:off x="5857875" y="5429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1695450</xdr:rowOff>
    </xdr:from>
    <xdr:to>
      <xdr:col>11</xdr:col>
      <xdr:colOff>104775</xdr:colOff>
      <xdr:row>1</xdr:row>
      <xdr:rowOff>1695450</xdr:rowOff>
    </xdr:to>
    <xdr:sp>
      <xdr:nvSpPr>
        <xdr:cNvPr id="8" name="Line 8"/>
        <xdr:cNvSpPr>
          <a:spLocks/>
        </xdr:cNvSpPr>
      </xdr:nvSpPr>
      <xdr:spPr>
        <a:xfrm flipH="1">
          <a:off x="5867400" y="18573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</xdr:row>
      <xdr:rowOff>552450</xdr:rowOff>
    </xdr:from>
    <xdr:to>
      <xdr:col>10</xdr:col>
      <xdr:colOff>95250</xdr:colOff>
      <xdr:row>1</xdr:row>
      <xdr:rowOff>647700</xdr:rowOff>
    </xdr:to>
    <xdr:sp>
      <xdr:nvSpPr>
        <xdr:cNvPr id="9" name="Line 9"/>
        <xdr:cNvSpPr>
          <a:spLocks/>
        </xdr:cNvSpPr>
      </xdr:nvSpPr>
      <xdr:spPr>
        <a:xfrm flipH="1">
          <a:off x="6067425" y="71437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752475</xdr:rowOff>
    </xdr:from>
    <xdr:to>
      <xdr:col>9</xdr:col>
      <xdr:colOff>228600</xdr:colOff>
      <xdr:row>1</xdr:row>
      <xdr:rowOff>866775</xdr:rowOff>
    </xdr:to>
    <xdr:sp>
      <xdr:nvSpPr>
        <xdr:cNvPr id="10" name="Line 10"/>
        <xdr:cNvSpPr>
          <a:spLocks/>
        </xdr:cNvSpPr>
      </xdr:nvSpPr>
      <xdr:spPr>
        <a:xfrm flipV="1">
          <a:off x="5638800" y="914400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1</xdr:row>
      <xdr:rowOff>285750</xdr:rowOff>
    </xdr:from>
    <xdr:to>
      <xdr:col>8</xdr:col>
      <xdr:colOff>504825</xdr:colOff>
      <xdr:row>1</xdr:row>
      <xdr:rowOff>485775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62500" y="447675"/>
          <a:ext cx="8572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Угол откоса</a:t>
          </a:r>
        </a:p>
      </xdr:txBody>
    </xdr:sp>
    <xdr:clientData/>
  </xdr:twoCellAnchor>
  <xdr:twoCellAnchor>
    <xdr:from>
      <xdr:col>9</xdr:col>
      <xdr:colOff>0</xdr:colOff>
      <xdr:row>1</xdr:row>
      <xdr:rowOff>361950</xdr:rowOff>
    </xdr:from>
    <xdr:to>
      <xdr:col>9</xdr:col>
      <xdr:colOff>266700</xdr:colOff>
      <xdr:row>1</xdr:row>
      <xdr:rowOff>714375</xdr:rowOff>
    </xdr:to>
    <xdr:sp>
      <xdr:nvSpPr>
        <xdr:cNvPr id="12" name="Line 12"/>
        <xdr:cNvSpPr>
          <a:spLocks/>
        </xdr:cNvSpPr>
      </xdr:nvSpPr>
      <xdr:spPr>
        <a:xfrm>
          <a:off x="5638800" y="523875"/>
          <a:ext cx="266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1</xdr:row>
      <xdr:rowOff>638175</xdr:rowOff>
    </xdr:from>
    <xdr:to>
      <xdr:col>9</xdr:col>
      <xdr:colOff>438150</xdr:colOff>
      <xdr:row>1</xdr:row>
      <xdr:rowOff>742950</xdr:rowOff>
    </xdr:to>
    <xdr:sp>
      <xdr:nvSpPr>
        <xdr:cNvPr id="13" name="Line 13"/>
        <xdr:cNvSpPr>
          <a:spLocks/>
        </xdr:cNvSpPr>
      </xdr:nvSpPr>
      <xdr:spPr>
        <a:xfrm flipV="1">
          <a:off x="5876925" y="800100"/>
          <a:ext cx="200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1781175</xdr:rowOff>
    </xdr:from>
    <xdr:to>
      <xdr:col>4</xdr:col>
      <xdr:colOff>352425</xdr:colOff>
      <xdr:row>1</xdr:row>
      <xdr:rowOff>2009775</xdr:rowOff>
    </xdr:to>
    <xdr:sp>
      <xdr:nvSpPr>
        <xdr:cNvPr id="14" name="Line 14"/>
        <xdr:cNvSpPr>
          <a:spLocks/>
        </xdr:cNvSpPr>
      </xdr:nvSpPr>
      <xdr:spPr>
        <a:xfrm>
          <a:off x="3371850" y="194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1752600</xdr:rowOff>
    </xdr:from>
    <xdr:to>
      <xdr:col>5</xdr:col>
      <xdr:colOff>180975</xdr:colOff>
      <xdr:row>1</xdr:row>
      <xdr:rowOff>1990725</xdr:rowOff>
    </xdr:to>
    <xdr:sp>
      <xdr:nvSpPr>
        <xdr:cNvPr id="15" name="Line 15"/>
        <xdr:cNvSpPr>
          <a:spLocks/>
        </xdr:cNvSpPr>
      </xdr:nvSpPr>
      <xdr:spPr>
        <a:xfrm>
          <a:off x="3724275" y="19145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2000250</xdr:rowOff>
    </xdr:from>
    <xdr:to>
      <xdr:col>5</xdr:col>
      <xdr:colOff>180975</xdr:colOff>
      <xdr:row>1</xdr:row>
      <xdr:rowOff>2000250</xdr:rowOff>
    </xdr:to>
    <xdr:sp>
      <xdr:nvSpPr>
        <xdr:cNvPr id="16" name="Line 16"/>
        <xdr:cNvSpPr>
          <a:spLocks/>
        </xdr:cNvSpPr>
      </xdr:nvSpPr>
      <xdr:spPr>
        <a:xfrm>
          <a:off x="3371850" y="2162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</xdr:row>
      <xdr:rowOff>2143125</xdr:rowOff>
    </xdr:from>
    <xdr:to>
      <xdr:col>7</xdr:col>
      <xdr:colOff>504825</xdr:colOff>
      <xdr:row>1</xdr:row>
      <xdr:rowOff>2352675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933825" y="2305050"/>
          <a:ext cx="11620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рабочей зоны</a:t>
          </a:r>
        </a:p>
      </xdr:txBody>
    </xdr:sp>
    <xdr:clientData/>
  </xdr:twoCellAnchor>
  <xdr:twoCellAnchor>
    <xdr:from>
      <xdr:col>5</xdr:col>
      <xdr:colOff>0</xdr:colOff>
      <xdr:row>1</xdr:row>
      <xdr:rowOff>2000250</xdr:rowOff>
    </xdr:from>
    <xdr:to>
      <xdr:col>5</xdr:col>
      <xdr:colOff>371475</xdr:colOff>
      <xdr:row>1</xdr:row>
      <xdr:rowOff>2238375</xdr:rowOff>
    </xdr:to>
    <xdr:sp>
      <xdr:nvSpPr>
        <xdr:cNvPr id="18" name="Line 18"/>
        <xdr:cNvSpPr>
          <a:spLocks/>
        </xdr:cNvSpPr>
      </xdr:nvSpPr>
      <xdr:spPr>
        <a:xfrm>
          <a:off x="3543300" y="2162175"/>
          <a:ext cx="371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1781175</xdr:rowOff>
    </xdr:from>
    <xdr:to>
      <xdr:col>4</xdr:col>
      <xdr:colOff>352425</xdr:colOff>
      <xdr:row>1</xdr:row>
      <xdr:rowOff>2009775</xdr:rowOff>
    </xdr:to>
    <xdr:sp>
      <xdr:nvSpPr>
        <xdr:cNvPr id="19" name="Line 19"/>
        <xdr:cNvSpPr>
          <a:spLocks/>
        </xdr:cNvSpPr>
      </xdr:nvSpPr>
      <xdr:spPr>
        <a:xfrm>
          <a:off x="3371850" y="194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1</xdr:row>
      <xdr:rowOff>1790700</xdr:rowOff>
    </xdr:from>
    <xdr:to>
      <xdr:col>2</xdr:col>
      <xdr:colOff>419100</xdr:colOff>
      <xdr:row>1</xdr:row>
      <xdr:rowOff>2019300</xdr:rowOff>
    </xdr:to>
    <xdr:sp>
      <xdr:nvSpPr>
        <xdr:cNvPr id="20" name="Line 20"/>
        <xdr:cNvSpPr>
          <a:spLocks/>
        </xdr:cNvSpPr>
      </xdr:nvSpPr>
      <xdr:spPr>
        <a:xfrm>
          <a:off x="2390775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</xdr:row>
      <xdr:rowOff>2000250</xdr:rowOff>
    </xdr:from>
    <xdr:to>
      <xdr:col>4</xdr:col>
      <xdr:colOff>342900</xdr:colOff>
      <xdr:row>1</xdr:row>
      <xdr:rowOff>2000250</xdr:rowOff>
    </xdr:to>
    <xdr:sp>
      <xdr:nvSpPr>
        <xdr:cNvPr id="21" name="Line 21"/>
        <xdr:cNvSpPr>
          <a:spLocks/>
        </xdr:cNvSpPr>
      </xdr:nvSpPr>
      <xdr:spPr>
        <a:xfrm>
          <a:off x="2371725" y="21621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1114425</xdr:colOff>
      <xdr:row>1</xdr:row>
      <xdr:rowOff>2114550</xdr:rowOff>
    </xdr:from>
    <xdr:to>
      <xdr:col>2</xdr:col>
      <xdr:colOff>295275</xdr:colOff>
      <xdr:row>1</xdr:row>
      <xdr:rowOff>2333625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14425" y="2276475"/>
          <a:ext cx="11525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 колодца</a:t>
          </a:r>
        </a:p>
      </xdr:txBody>
    </xdr:sp>
    <xdr:clientData/>
  </xdr:twoCellAnchor>
  <xdr:twoCellAnchor>
    <xdr:from>
      <xdr:col>2</xdr:col>
      <xdr:colOff>285750</xdr:colOff>
      <xdr:row>1</xdr:row>
      <xdr:rowOff>2009775</xdr:rowOff>
    </xdr:from>
    <xdr:to>
      <xdr:col>3</xdr:col>
      <xdr:colOff>219075</xdr:colOff>
      <xdr:row>1</xdr:row>
      <xdr:rowOff>2219325</xdr:rowOff>
    </xdr:to>
    <xdr:sp>
      <xdr:nvSpPr>
        <xdr:cNvPr id="23" name="Line 23"/>
        <xdr:cNvSpPr>
          <a:spLocks/>
        </xdr:cNvSpPr>
      </xdr:nvSpPr>
      <xdr:spPr>
        <a:xfrm flipH="1">
          <a:off x="2257425" y="2171700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304800</xdr:colOff>
      <xdr:row>1</xdr:row>
      <xdr:rowOff>1743075</xdr:rowOff>
    </xdr:from>
    <xdr:to>
      <xdr:col>14</xdr:col>
      <xdr:colOff>304800</xdr:colOff>
      <xdr:row>1</xdr:row>
      <xdr:rowOff>1962150</xdr:rowOff>
    </xdr:to>
    <xdr:sp>
      <xdr:nvSpPr>
        <xdr:cNvPr id="24" name="Line 24"/>
        <xdr:cNvSpPr>
          <a:spLocks/>
        </xdr:cNvSpPr>
      </xdr:nvSpPr>
      <xdr:spPr>
        <a:xfrm>
          <a:off x="8562975" y="1905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495300</xdr:colOff>
      <xdr:row>1</xdr:row>
      <xdr:rowOff>1752600</xdr:rowOff>
    </xdr:from>
    <xdr:to>
      <xdr:col>11</xdr:col>
      <xdr:colOff>495300</xdr:colOff>
      <xdr:row>1</xdr:row>
      <xdr:rowOff>1981200</xdr:rowOff>
    </xdr:to>
    <xdr:sp>
      <xdr:nvSpPr>
        <xdr:cNvPr id="25" name="Line 25"/>
        <xdr:cNvSpPr>
          <a:spLocks/>
        </xdr:cNvSpPr>
      </xdr:nvSpPr>
      <xdr:spPr>
        <a:xfrm>
          <a:off x="7181850" y="1914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495300</xdr:colOff>
      <xdr:row>1</xdr:row>
      <xdr:rowOff>1962150</xdr:rowOff>
    </xdr:from>
    <xdr:to>
      <xdr:col>14</xdr:col>
      <xdr:colOff>295275</xdr:colOff>
      <xdr:row>1</xdr:row>
      <xdr:rowOff>1962150</xdr:rowOff>
    </xdr:to>
    <xdr:sp>
      <xdr:nvSpPr>
        <xdr:cNvPr id="26" name="Line 26"/>
        <xdr:cNvSpPr>
          <a:spLocks/>
        </xdr:cNvSpPr>
      </xdr:nvSpPr>
      <xdr:spPr>
        <a:xfrm flipV="1">
          <a:off x="7181850" y="2124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1</xdr:row>
      <xdr:rowOff>2076450</xdr:rowOff>
    </xdr:from>
    <xdr:to>
      <xdr:col>12</xdr:col>
      <xdr:colOff>247650</xdr:colOff>
      <xdr:row>1</xdr:row>
      <xdr:rowOff>2286000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305550" y="2238375"/>
          <a:ext cx="11525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колодца</a:t>
          </a:r>
        </a:p>
      </xdr:txBody>
    </xdr:sp>
    <xdr:clientData/>
  </xdr:twoCellAnchor>
  <xdr:twoCellAnchor>
    <xdr:from>
      <xdr:col>12</xdr:col>
      <xdr:colOff>238125</xdr:colOff>
      <xdr:row>1</xdr:row>
      <xdr:rowOff>1962150</xdr:rowOff>
    </xdr:from>
    <xdr:to>
      <xdr:col>13</xdr:col>
      <xdr:colOff>171450</xdr:colOff>
      <xdr:row>1</xdr:row>
      <xdr:rowOff>2181225</xdr:rowOff>
    </xdr:to>
    <xdr:sp>
      <xdr:nvSpPr>
        <xdr:cNvPr id="28" name="Line 28"/>
        <xdr:cNvSpPr>
          <a:spLocks/>
        </xdr:cNvSpPr>
      </xdr:nvSpPr>
      <xdr:spPr>
        <a:xfrm flipH="1">
          <a:off x="7448550" y="2124075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1066800</xdr:colOff>
      <xdr:row>1</xdr:row>
      <xdr:rowOff>400050</xdr:rowOff>
    </xdr:from>
    <xdr:to>
      <xdr:col>0</xdr:col>
      <xdr:colOff>1066800</xdr:colOff>
      <xdr:row>1</xdr:row>
      <xdr:rowOff>1724025</xdr:rowOff>
    </xdr:to>
    <xdr:sp>
      <xdr:nvSpPr>
        <xdr:cNvPr id="29" name="Line 29"/>
        <xdr:cNvSpPr>
          <a:spLocks/>
        </xdr:cNvSpPr>
      </xdr:nvSpPr>
      <xdr:spPr>
        <a:xfrm>
          <a:off x="1066800" y="5619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971550</xdr:rowOff>
    </xdr:from>
    <xdr:to>
      <xdr:col>0</xdr:col>
      <xdr:colOff>1009650</xdr:colOff>
      <xdr:row>1</xdr:row>
      <xdr:rowOff>1143000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4775" y="1133475"/>
          <a:ext cx="9048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заложения</a:t>
          </a:r>
        </a:p>
      </xdr:txBody>
    </xdr:sp>
    <xdr:clientData/>
  </xdr:twoCellAnchor>
  <xdr:twoCellAnchor>
    <xdr:from>
      <xdr:col>1</xdr:col>
      <xdr:colOff>438150</xdr:colOff>
      <xdr:row>1</xdr:row>
      <xdr:rowOff>1552575</xdr:rowOff>
    </xdr:from>
    <xdr:to>
      <xdr:col>5</xdr:col>
      <xdr:colOff>285750</xdr:colOff>
      <xdr:row>1</xdr:row>
      <xdr:rowOff>1704975</xdr:rowOff>
    </xdr:to>
    <xdr:sp>
      <xdr:nvSpPr>
        <xdr:cNvPr id="31" name="AutoShape 31"/>
        <xdr:cNvSpPr>
          <a:spLocks/>
        </xdr:cNvSpPr>
      </xdr:nvSpPr>
      <xdr:spPr>
        <a:xfrm>
          <a:off x="1885950" y="1714500"/>
          <a:ext cx="1943100" cy="142875"/>
        </a:xfrm>
        <a:prstGeom prst="trapezoid">
          <a:avLst>
            <a:gd name="adj" fmla="val -4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</xdr:row>
      <xdr:rowOff>1543050</xdr:rowOff>
    </xdr:from>
    <xdr:to>
      <xdr:col>15</xdr:col>
      <xdr:colOff>161925</xdr:colOff>
      <xdr:row>1</xdr:row>
      <xdr:rowOff>1695450</xdr:rowOff>
    </xdr:to>
    <xdr:sp>
      <xdr:nvSpPr>
        <xdr:cNvPr id="32" name="AutoShape 32"/>
        <xdr:cNvSpPr>
          <a:spLocks/>
        </xdr:cNvSpPr>
      </xdr:nvSpPr>
      <xdr:spPr>
        <a:xfrm>
          <a:off x="6753225" y="1704975"/>
          <a:ext cx="2228850" cy="142875"/>
        </a:xfrm>
        <a:prstGeom prst="trapezoid">
          <a:avLst>
            <a:gd name="adj" fmla="val -4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428625</xdr:colOff>
      <xdr:row>1</xdr:row>
      <xdr:rowOff>1533525</xdr:rowOff>
    </xdr:from>
    <xdr:to>
      <xdr:col>16</xdr:col>
      <xdr:colOff>428625</xdr:colOff>
      <xdr:row>1</xdr:row>
      <xdr:rowOff>1533525</xdr:rowOff>
    </xdr:to>
    <xdr:sp>
      <xdr:nvSpPr>
        <xdr:cNvPr id="33" name="Line 33"/>
        <xdr:cNvSpPr>
          <a:spLocks/>
        </xdr:cNvSpPr>
      </xdr:nvSpPr>
      <xdr:spPr>
        <a:xfrm>
          <a:off x="9248775" y="1695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428625</xdr:colOff>
      <xdr:row>1</xdr:row>
      <xdr:rowOff>1685925</xdr:rowOff>
    </xdr:from>
    <xdr:to>
      <xdr:col>16</xdr:col>
      <xdr:colOff>428625</xdr:colOff>
      <xdr:row>1</xdr:row>
      <xdr:rowOff>1685925</xdr:rowOff>
    </xdr:to>
    <xdr:sp>
      <xdr:nvSpPr>
        <xdr:cNvPr id="34" name="Line 34"/>
        <xdr:cNvSpPr>
          <a:spLocks/>
        </xdr:cNvSpPr>
      </xdr:nvSpPr>
      <xdr:spPr>
        <a:xfrm>
          <a:off x="9248775" y="1847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1685925</xdr:rowOff>
    </xdr:from>
    <xdr:to>
      <xdr:col>16</xdr:col>
      <xdr:colOff>400050</xdr:colOff>
      <xdr:row>1</xdr:row>
      <xdr:rowOff>1905000</xdr:rowOff>
    </xdr:to>
    <xdr:sp>
      <xdr:nvSpPr>
        <xdr:cNvPr id="35" name="Line 35"/>
        <xdr:cNvSpPr>
          <a:spLocks/>
        </xdr:cNvSpPr>
      </xdr:nvSpPr>
      <xdr:spPr>
        <a:xfrm flipV="1">
          <a:off x="9677400" y="184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1</xdr:row>
      <xdr:rowOff>1743075</xdr:rowOff>
    </xdr:from>
    <xdr:to>
      <xdr:col>20</xdr:col>
      <xdr:colOff>238125</xdr:colOff>
      <xdr:row>1</xdr:row>
      <xdr:rowOff>1952625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9934575" y="1905000"/>
          <a:ext cx="14097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пес. основания</a:t>
          </a:r>
        </a:p>
      </xdr:txBody>
    </xdr:sp>
    <xdr:clientData/>
  </xdr:twoCellAnchor>
  <xdr:twoCellAnchor>
    <xdr:from>
      <xdr:col>16</xdr:col>
      <xdr:colOff>400050</xdr:colOff>
      <xdr:row>1</xdr:row>
      <xdr:rowOff>1590675</xdr:rowOff>
    </xdr:from>
    <xdr:to>
      <xdr:col>17</xdr:col>
      <xdr:colOff>200025</xdr:colOff>
      <xdr:row>1</xdr:row>
      <xdr:rowOff>1847850</xdr:rowOff>
    </xdr:to>
    <xdr:sp>
      <xdr:nvSpPr>
        <xdr:cNvPr id="37" name="Line 37"/>
        <xdr:cNvSpPr>
          <a:spLocks/>
        </xdr:cNvSpPr>
      </xdr:nvSpPr>
      <xdr:spPr>
        <a:xfrm>
          <a:off x="9677400" y="1752600"/>
          <a:ext cx="257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1314450</xdr:rowOff>
    </xdr:from>
    <xdr:to>
      <xdr:col>16</xdr:col>
      <xdr:colOff>400050</xdr:colOff>
      <xdr:row>1</xdr:row>
      <xdr:rowOff>1504950</xdr:rowOff>
    </xdr:to>
    <xdr:sp>
      <xdr:nvSpPr>
        <xdr:cNvPr id="38" name="Line 38"/>
        <xdr:cNvSpPr>
          <a:spLocks/>
        </xdr:cNvSpPr>
      </xdr:nvSpPr>
      <xdr:spPr>
        <a:xfrm>
          <a:off x="9677400" y="1476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400050</xdr:colOff>
      <xdr:row>1</xdr:row>
      <xdr:rowOff>1524000</xdr:rowOff>
    </xdr:from>
    <xdr:to>
      <xdr:col>16</xdr:col>
      <xdr:colOff>400050</xdr:colOff>
      <xdr:row>1</xdr:row>
      <xdr:rowOff>1685925</xdr:rowOff>
    </xdr:to>
    <xdr:sp>
      <xdr:nvSpPr>
        <xdr:cNvPr id="39" name="Line 39"/>
        <xdr:cNvSpPr>
          <a:spLocks/>
        </xdr:cNvSpPr>
      </xdr:nvSpPr>
      <xdr:spPr>
        <a:xfrm flipV="1">
          <a:off x="9677400" y="1685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152400</xdr:rowOff>
    </xdr:from>
    <xdr:to>
      <xdr:col>10</xdr:col>
      <xdr:colOff>9525</xdr:colOff>
      <xdr:row>1</xdr:row>
      <xdr:rowOff>1266825</xdr:rowOff>
    </xdr:to>
    <xdr:sp>
      <xdr:nvSpPr>
        <xdr:cNvPr id="1" name="AutoShape 7"/>
        <xdr:cNvSpPr>
          <a:spLocks/>
        </xdr:cNvSpPr>
      </xdr:nvSpPr>
      <xdr:spPr>
        <a:xfrm>
          <a:off x="4610100" y="314325"/>
          <a:ext cx="1590675" cy="111442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638175</xdr:rowOff>
    </xdr:from>
    <xdr:to>
      <xdr:col>8</xdr:col>
      <xdr:colOff>85725</xdr:colOff>
      <xdr:row>1</xdr:row>
      <xdr:rowOff>1752600</xdr:rowOff>
    </xdr:to>
    <xdr:sp>
      <xdr:nvSpPr>
        <xdr:cNvPr id="2" name="AutoShape 5"/>
        <xdr:cNvSpPr>
          <a:spLocks/>
        </xdr:cNvSpPr>
      </xdr:nvSpPr>
      <xdr:spPr>
        <a:xfrm>
          <a:off x="3638550" y="800100"/>
          <a:ext cx="1590675" cy="1114425"/>
        </a:xfrm>
        <a:prstGeom prst="trapezoi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419100</xdr:rowOff>
    </xdr:from>
    <xdr:to>
      <xdr:col>8</xdr:col>
      <xdr:colOff>19050</xdr:colOff>
      <xdr:row>1</xdr:row>
      <xdr:rowOff>1562100</xdr:rowOff>
    </xdr:to>
    <xdr:sp>
      <xdr:nvSpPr>
        <xdr:cNvPr id="3" name="AutoShape 4"/>
        <xdr:cNvSpPr>
          <a:spLocks/>
        </xdr:cNvSpPr>
      </xdr:nvSpPr>
      <xdr:spPr>
        <a:xfrm>
          <a:off x="4676775" y="581025"/>
          <a:ext cx="485775" cy="1143000"/>
        </a:xfrm>
        <a:prstGeom prst="can">
          <a:avLst>
            <a:gd name="adj" fmla="val -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142875</xdr:rowOff>
    </xdr:from>
    <xdr:to>
      <xdr:col>6</xdr:col>
      <xdr:colOff>504825</xdr:colOff>
      <xdr:row>1</xdr:row>
      <xdr:rowOff>628650</xdr:rowOff>
    </xdr:to>
    <xdr:sp>
      <xdr:nvSpPr>
        <xdr:cNvPr id="4" name="Line 6"/>
        <xdr:cNvSpPr>
          <a:spLocks/>
        </xdr:cNvSpPr>
      </xdr:nvSpPr>
      <xdr:spPr>
        <a:xfrm flipV="1">
          <a:off x="3638550" y="304800"/>
          <a:ext cx="962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152400</xdr:rowOff>
    </xdr:from>
    <xdr:to>
      <xdr:col>10</xdr:col>
      <xdr:colOff>9525</xdr:colOff>
      <xdr:row>1</xdr:row>
      <xdr:rowOff>638175</xdr:rowOff>
    </xdr:to>
    <xdr:sp>
      <xdr:nvSpPr>
        <xdr:cNvPr id="5" name="Line 8"/>
        <xdr:cNvSpPr>
          <a:spLocks/>
        </xdr:cNvSpPr>
      </xdr:nvSpPr>
      <xdr:spPr>
        <a:xfrm flipV="1">
          <a:off x="5238750" y="314325"/>
          <a:ext cx="962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1</xdr:row>
      <xdr:rowOff>1266825</xdr:rowOff>
    </xdr:from>
    <xdr:to>
      <xdr:col>9</xdr:col>
      <xdr:colOff>142875</xdr:colOff>
      <xdr:row>1</xdr:row>
      <xdr:rowOff>1743075</xdr:rowOff>
    </xdr:to>
    <xdr:sp>
      <xdr:nvSpPr>
        <xdr:cNvPr id="6" name="Line 9"/>
        <xdr:cNvSpPr>
          <a:spLocks/>
        </xdr:cNvSpPr>
      </xdr:nvSpPr>
      <xdr:spPr>
        <a:xfrm flipV="1">
          <a:off x="4838700" y="1428750"/>
          <a:ext cx="971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1</xdr:row>
      <xdr:rowOff>1257300</xdr:rowOff>
    </xdr:from>
    <xdr:to>
      <xdr:col>7</xdr:col>
      <xdr:colOff>371475</xdr:colOff>
      <xdr:row>1</xdr:row>
      <xdr:rowOff>1743075</xdr:rowOff>
    </xdr:to>
    <xdr:sp>
      <xdr:nvSpPr>
        <xdr:cNvPr id="7" name="Line 10"/>
        <xdr:cNvSpPr>
          <a:spLocks/>
        </xdr:cNvSpPr>
      </xdr:nvSpPr>
      <xdr:spPr>
        <a:xfrm flipV="1">
          <a:off x="4029075" y="1419225"/>
          <a:ext cx="9620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1</xdr:row>
      <xdr:rowOff>438150</xdr:rowOff>
    </xdr:from>
    <xdr:to>
      <xdr:col>7</xdr:col>
      <xdr:colOff>390525</xdr:colOff>
      <xdr:row>1</xdr:row>
      <xdr:rowOff>1257300</xdr:rowOff>
    </xdr:to>
    <xdr:sp>
      <xdr:nvSpPr>
        <xdr:cNvPr id="8" name="Line 11"/>
        <xdr:cNvSpPr>
          <a:spLocks/>
        </xdr:cNvSpPr>
      </xdr:nvSpPr>
      <xdr:spPr>
        <a:xfrm>
          <a:off x="4714875" y="600075"/>
          <a:ext cx="295275" cy="819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638175</xdr:rowOff>
    </xdr:from>
    <xdr:to>
      <xdr:col>8</xdr:col>
      <xdr:colOff>0</xdr:colOff>
      <xdr:row>1</xdr:row>
      <xdr:rowOff>638175</xdr:rowOff>
    </xdr:to>
    <xdr:sp>
      <xdr:nvSpPr>
        <xdr:cNvPr id="9" name="Line 12"/>
        <xdr:cNvSpPr>
          <a:spLocks/>
        </xdr:cNvSpPr>
      </xdr:nvSpPr>
      <xdr:spPr>
        <a:xfrm>
          <a:off x="4743450" y="800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1</xdr:row>
      <xdr:rowOff>647700</xdr:rowOff>
    </xdr:from>
    <xdr:to>
      <xdr:col>8</xdr:col>
      <xdr:colOff>85725</xdr:colOff>
      <xdr:row>1</xdr:row>
      <xdr:rowOff>1581150</xdr:rowOff>
    </xdr:to>
    <xdr:sp>
      <xdr:nvSpPr>
        <xdr:cNvPr id="10" name="Line 13"/>
        <xdr:cNvSpPr>
          <a:spLocks/>
        </xdr:cNvSpPr>
      </xdr:nvSpPr>
      <xdr:spPr>
        <a:xfrm flipV="1">
          <a:off x="4905375" y="809625"/>
          <a:ext cx="3238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609600</xdr:rowOff>
    </xdr:from>
    <xdr:to>
      <xdr:col>8</xdr:col>
      <xdr:colOff>104775</xdr:colOff>
      <xdr:row>1</xdr:row>
      <xdr:rowOff>638175</xdr:rowOff>
    </xdr:to>
    <xdr:sp>
      <xdr:nvSpPr>
        <xdr:cNvPr id="11" name="Line 14"/>
        <xdr:cNvSpPr>
          <a:spLocks/>
        </xdr:cNvSpPr>
      </xdr:nvSpPr>
      <xdr:spPr>
        <a:xfrm flipH="1">
          <a:off x="5162550" y="771525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1</xdr:row>
      <xdr:rowOff>1257300</xdr:rowOff>
    </xdr:from>
    <xdr:to>
      <xdr:col>8</xdr:col>
      <xdr:colOff>104775</xdr:colOff>
      <xdr:row>1</xdr:row>
      <xdr:rowOff>1257300</xdr:rowOff>
    </xdr:to>
    <xdr:sp>
      <xdr:nvSpPr>
        <xdr:cNvPr id="12" name="Line 15"/>
        <xdr:cNvSpPr>
          <a:spLocks/>
        </xdr:cNvSpPr>
      </xdr:nvSpPr>
      <xdr:spPr>
        <a:xfrm flipH="1">
          <a:off x="5019675" y="14192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466725</xdr:rowOff>
    </xdr:from>
    <xdr:to>
      <xdr:col>8</xdr:col>
      <xdr:colOff>9525</xdr:colOff>
      <xdr:row>1</xdr:row>
      <xdr:rowOff>466725</xdr:rowOff>
    </xdr:to>
    <xdr:sp>
      <xdr:nvSpPr>
        <xdr:cNvPr id="13" name="Line 16"/>
        <xdr:cNvSpPr>
          <a:spLocks/>
        </xdr:cNvSpPr>
      </xdr:nvSpPr>
      <xdr:spPr>
        <a:xfrm>
          <a:off x="4686300" y="628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</xdr:row>
      <xdr:rowOff>76200</xdr:rowOff>
    </xdr:from>
    <xdr:to>
      <xdr:col>12</xdr:col>
      <xdr:colOff>76200</xdr:colOff>
      <xdr:row>1</xdr:row>
      <xdr:rowOff>247650</xdr:rowOff>
    </xdr:to>
    <xdr:sp>
      <xdr:nvSpPr>
        <xdr:cNvPr id="14" name="AutoShape 17"/>
        <xdr:cNvSpPr>
          <a:spLocks/>
        </xdr:cNvSpPr>
      </xdr:nvSpPr>
      <xdr:spPr>
        <a:xfrm>
          <a:off x="6553200" y="238125"/>
          <a:ext cx="762000" cy="171450"/>
        </a:xfrm>
        <a:prstGeom prst="borderCallout2">
          <a:avLst>
            <a:gd name="adj1" fmla="val -261430"/>
            <a:gd name="adj2" fmla="val 172222"/>
            <a:gd name="adj3" fmla="val -172856"/>
            <a:gd name="adj4" fmla="val 16666"/>
            <a:gd name="adj5" fmla="val -61430"/>
            <a:gd name="adj6" fmla="val 16666"/>
            <a:gd name="adj7" fmla="val -261430"/>
            <a:gd name="adj8" fmla="val 17222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 колодца</a:t>
          </a:r>
        </a:p>
      </xdr:txBody>
    </xdr:sp>
    <xdr:clientData/>
  </xdr:twoCellAnchor>
  <xdr:twoCellAnchor>
    <xdr:from>
      <xdr:col>6</xdr:col>
      <xdr:colOff>476250</xdr:colOff>
      <xdr:row>1</xdr:row>
      <xdr:rowOff>495300</xdr:rowOff>
    </xdr:from>
    <xdr:to>
      <xdr:col>6</xdr:col>
      <xdr:colOff>476250</xdr:colOff>
      <xdr:row>1</xdr:row>
      <xdr:rowOff>1504950</xdr:rowOff>
    </xdr:to>
    <xdr:sp>
      <xdr:nvSpPr>
        <xdr:cNvPr id="15" name="Line 18"/>
        <xdr:cNvSpPr>
          <a:spLocks/>
        </xdr:cNvSpPr>
      </xdr:nvSpPr>
      <xdr:spPr>
        <a:xfrm flipV="1">
          <a:off x="4572000" y="6572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</xdr:row>
      <xdr:rowOff>942975</xdr:rowOff>
    </xdr:from>
    <xdr:to>
      <xdr:col>4</xdr:col>
      <xdr:colOff>295275</xdr:colOff>
      <xdr:row>1</xdr:row>
      <xdr:rowOff>1114425</xdr:rowOff>
    </xdr:to>
    <xdr:sp>
      <xdr:nvSpPr>
        <xdr:cNvPr id="16" name="AutoShape 19"/>
        <xdr:cNvSpPr>
          <a:spLocks/>
        </xdr:cNvSpPr>
      </xdr:nvSpPr>
      <xdr:spPr>
        <a:xfrm>
          <a:off x="2381250" y="1104900"/>
          <a:ext cx="962025" cy="171450"/>
        </a:xfrm>
        <a:prstGeom prst="borderCallout2">
          <a:avLst>
            <a:gd name="adj1" fmla="val 178407"/>
            <a:gd name="adj2" fmla="val -166666"/>
            <a:gd name="adj3" fmla="val 125000"/>
            <a:gd name="adj4" fmla="val 16666"/>
            <a:gd name="adj5" fmla="val 59092"/>
            <a:gd name="adj6" fmla="val 16666"/>
            <a:gd name="adj7" fmla="val 234092"/>
            <a:gd name="adj8" fmla="val -24444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заложения</a:t>
          </a:r>
        </a:p>
      </xdr:txBody>
    </xdr:sp>
    <xdr:clientData/>
  </xdr:twoCellAnchor>
  <xdr:twoCellAnchor>
    <xdr:from>
      <xdr:col>5</xdr:col>
      <xdr:colOff>476250</xdr:colOff>
      <xdr:row>1</xdr:row>
      <xdr:rowOff>114300</xdr:rowOff>
    </xdr:from>
    <xdr:to>
      <xdr:col>5</xdr:col>
      <xdr:colOff>476250</xdr:colOff>
      <xdr:row>1</xdr:row>
      <xdr:rowOff>1724025</xdr:rowOff>
    </xdr:to>
    <xdr:sp>
      <xdr:nvSpPr>
        <xdr:cNvPr id="17" name="Line 20"/>
        <xdr:cNvSpPr>
          <a:spLocks/>
        </xdr:cNvSpPr>
      </xdr:nvSpPr>
      <xdr:spPr>
        <a:xfrm flipV="1">
          <a:off x="4048125" y="2762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266700</xdr:colOff>
      <xdr:row>1</xdr:row>
      <xdr:rowOff>1123950</xdr:rowOff>
    </xdr:from>
    <xdr:to>
      <xdr:col>5</xdr:col>
      <xdr:colOff>466725</xdr:colOff>
      <xdr:row>1</xdr:row>
      <xdr:rowOff>1200150</xdr:rowOff>
    </xdr:to>
    <xdr:sp>
      <xdr:nvSpPr>
        <xdr:cNvPr id="18" name="Line 21"/>
        <xdr:cNvSpPr>
          <a:spLocks/>
        </xdr:cNvSpPr>
      </xdr:nvSpPr>
      <xdr:spPr>
        <a:xfrm flipV="1">
          <a:off x="3838575" y="1285875"/>
          <a:ext cx="2095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438150</xdr:colOff>
      <xdr:row>1</xdr:row>
      <xdr:rowOff>1847850</xdr:rowOff>
    </xdr:from>
    <xdr:to>
      <xdr:col>7</xdr:col>
      <xdr:colOff>495300</xdr:colOff>
      <xdr:row>1</xdr:row>
      <xdr:rowOff>2019300</xdr:rowOff>
    </xdr:to>
    <xdr:sp>
      <xdr:nvSpPr>
        <xdr:cNvPr id="19" name="AutoShape 22"/>
        <xdr:cNvSpPr>
          <a:spLocks/>
        </xdr:cNvSpPr>
      </xdr:nvSpPr>
      <xdr:spPr>
        <a:xfrm>
          <a:off x="4533900" y="2009775"/>
          <a:ext cx="581025" cy="171450"/>
        </a:xfrm>
        <a:prstGeom prst="borderCallout2">
          <a:avLst>
            <a:gd name="adj1" fmla="val -151888"/>
            <a:gd name="adj2" fmla="val -444444"/>
            <a:gd name="adj3" fmla="val -112263"/>
            <a:gd name="adj4" fmla="val 16666"/>
            <a:gd name="adj5" fmla="val -65092"/>
            <a:gd name="adj6" fmla="val 16666"/>
            <a:gd name="adj7" fmla="val 80189"/>
            <a:gd name="adj8" fmla="val -68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Откосы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228600</xdr:rowOff>
    </xdr:from>
    <xdr:to>
      <xdr:col>22</xdr:col>
      <xdr:colOff>95250</xdr:colOff>
      <xdr:row>1</xdr:row>
      <xdr:rowOff>1695450</xdr:rowOff>
    </xdr:to>
    <xdr:sp>
      <xdr:nvSpPr>
        <xdr:cNvPr id="1" name="AutoShape 70"/>
        <xdr:cNvSpPr>
          <a:spLocks/>
        </xdr:cNvSpPr>
      </xdr:nvSpPr>
      <xdr:spPr>
        <a:xfrm>
          <a:off x="9124950" y="390525"/>
          <a:ext cx="1819275" cy="14668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381000</xdr:colOff>
      <xdr:row>1</xdr:row>
      <xdr:rowOff>1085850</xdr:rowOff>
    </xdr:from>
    <xdr:to>
      <xdr:col>21</xdr:col>
      <xdr:colOff>295275</xdr:colOff>
      <xdr:row>1</xdr:row>
      <xdr:rowOff>1695450</xdr:rowOff>
    </xdr:to>
    <xdr:sp>
      <xdr:nvSpPr>
        <xdr:cNvPr id="2" name="AutoShape 73"/>
        <xdr:cNvSpPr>
          <a:spLocks/>
        </xdr:cNvSpPr>
      </xdr:nvSpPr>
      <xdr:spPr>
        <a:xfrm>
          <a:off x="9401175" y="1247775"/>
          <a:ext cx="1285875" cy="619125"/>
        </a:xfrm>
        <a:prstGeom prst="trapezoid">
          <a:avLst>
            <a:gd name="adj" fmla="val -3547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1143000</xdr:rowOff>
    </xdr:from>
    <xdr:to>
      <xdr:col>13</xdr:col>
      <xdr:colOff>371475</xdr:colOff>
      <xdr:row>1</xdr:row>
      <xdr:rowOff>1333500</xdr:rowOff>
    </xdr:to>
    <xdr:sp>
      <xdr:nvSpPr>
        <xdr:cNvPr id="3" name="AutoShape 1"/>
        <xdr:cNvSpPr>
          <a:spLocks/>
        </xdr:cNvSpPr>
      </xdr:nvSpPr>
      <xdr:spPr>
        <a:xfrm rot="5675542">
          <a:off x="2562225" y="1304925"/>
          <a:ext cx="4543425" cy="190500"/>
        </a:xfrm>
        <a:prstGeom prst="can">
          <a:avLst>
            <a:gd name="adj" fmla="val -47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276225</xdr:rowOff>
    </xdr:from>
    <xdr:to>
      <xdr:col>13</xdr:col>
      <xdr:colOff>276225</xdr:colOff>
      <xdr:row>1</xdr:row>
      <xdr:rowOff>409575</xdr:rowOff>
    </xdr:to>
    <xdr:sp>
      <xdr:nvSpPr>
        <xdr:cNvPr id="4" name="Line 2"/>
        <xdr:cNvSpPr>
          <a:spLocks/>
        </xdr:cNvSpPr>
      </xdr:nvSpPr>
      <xdr:spPr>
        <a:xfrm flipV="1">
          <a:off x="2628900" y="438150"/>
          <a:ext cx="438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266700</xdr:rowOff>
    </xdr:from>
    <xdr:to>
      <xdr:col>3</xdr:col>
      <xdr:colOff>361950</xdr:colOff>
      <xdr:row>1</xdr:row>
      <xdr:rowOff>981075</xdr:rowOff>
    </xdr:to>
    <xdr:sp>
      <xdr:nvSpPr>
        <xdr:cNvPr id="5" name="Line 3"/>
        <xdr:cNvSpPr>
          <a:spLocks/>
        </xdr:cNvSpPr>
      </xdr:nvSpPr>
      <xdr:spPr>
        <a:xfrm>
          <a:off x="2628900" y="4286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285750</xdr:colOff>
      <xdr:row>1</xdr:row>
      <xdr:rowOff>171450</xdr:rowOff>
    </xdr:from>
    <xdr:to>
      <xdr:col>13</xdr:col>
      <xdr:colOff>285750</xdr:colOff>
      <xdr:row>1</xdr:row>
      <xdr:rowOff>1304925</xdr:rowOff>
    </xdr:to>
    <xdr:sp>
      <xdr:nvSpPr>
        <xdr:cNvPr id="6" name="Line 4"/>
        <xdr:cNvSpPr>
          <a:spLocks/>
        </xdr:cNvSpPr>
      </xdr:nvSpPr>
      <xdr:spPr>
        <a:xfrm>
          <a:off x="7019925" y="3333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1</xdr:row>
      <xdr:rowOff>2190750</xdr:rowOff>
    </xdr:from>
    <xdr:to>
      <xdr:col>13</xdr:col>
      <xdr:colOff>304800</xdr:colOff>
      <xdr:row>1</xdr:row>
      <xdr:rowOff>2190750</xdr:rowOff>
    </xdr:to>
    <xdr:sp>
      <xdr:nvSpPr>
        <xdr:cNvPr id="7" name="Line 5"/>
        <xdr:cNvSpPr>
          <a:spLocks/>
        </xdr:cNvSpPr>
      </xdr:nvSpPr>
      <xdr:spPr>
        <a:xfrm>
          <a:off x="2619375" y="235267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1924050</xdr:rowOff>
    </xdr:from>
    <xdr:to>
      <xdr:col>9</xdr:col>
      <xdr:colOff>428625</xdr:colOff>
      <xdr:row>1</xdr:row>
      <xdr:rowOff>2133600</xdr:rowOff>
    </xdr:to>
    <xdr:sp>
      <xdr:nvSpPr>
        <xdr:cNvPr id="8" name="TextBox 6"/>
        <xdr:cNvSpPr txBox="1">
          <a:spLocks noChangeArrowheads="1"/>
        </xdr:cNvSpPr>
      </xdr:nvSpPr>
      <xdr:spPr>
        <a:xfrm>
          <a:off x="4552950" y="2085975"/>
          <a:ext cx="8191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 участка</a:t>
          </a:r>
        </a:p>
      </xdr:txBody>
    </xdr:sp>
    <xdr:clientData/>
  </xdr:twoCellAnchor>
  <xdr:twoCellAnchor>
    <xdr:from>
      <xdr:col>3</xdr:col>
      <xdr:colOff>142875</xdr:colOff>
      <xdr:row>1</xdr:row>
      <xdr:rowOff>400050</xdr:rowOff>
    </xdr:from>
    <xdr:to>
      <xdr:col>3</xdr:col>
      <xdr:colOff>142875</xdr:colOff>
      <xdr:row>1</xdr:row>
      <xdr:rowOff>1181100</xdr:rowOff>
    </xdr:to>
    <xdr:sp>
      <xdr:nvSpPr>
        <xdr:cNvPr id="9" name="Line 11"/>
        <xdr:cNvSpPr>
          <a:spLocks/>
        </xdr:cNvSpPr>
      </xdr:nvSpPr>
      <xdr:spPr>
        <a:xfrm>
          <a:off x="2409825" y="5619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609600</xdr:rowOff>
    </xdr:from>
    <xdr:to>
      <xdr:col>3</xdr:col>
      <xdr:colOff>9525</xdr:colOff>
      <xdr:row>1</xdr:row>
      <xdr:rowOff>962025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371600" y="771525"/>
          <a:ext cx="9048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заложения начало</a:t>
          </a:r>
        </a:p>
      </xdr:txBody>
    </xdr:sp>
    <xdr:clientData/>
  </xdr:twoCellAnchor>
  <xdr:twoCellAnchor>
    <xdr:from>
      <xdr:col>4</xdr:col>
      <xdr:colOff>400050</xdr:colOff>
      <xdr:row>1</xdr:row>
      <xdr:rowOff>381000</xdr:rowOff>
    </xdr:from>
    <xdr:to>
      <xdr:col>5</xdr:col>
      <xdr:colOff>66675</xdr:colOff>
      <xdr:row>1</xdr:row>
      <xdr:rowOff>504825</xdr:rowOff>
    </xdr:to>
    <xdr:sp>
      <xdr:nvSpPr>
        <xdr:cNvPr id="11" name="Line 18"/>
        <xdr:cNvSpPr>
          <a:spLocks/>
        </xdr:cNvSpPr>
      </xdr:nvSpPr>
      <xdr:spPr>
        <a:xfrm flipH="1">
          <a:off x="3105150" y="5429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381000</xdr:rowOff>
    </xdr:from>
    <xdr:to>
      <xdr:col>5</xdr:col>
      <xdr:colOff>200025</xdr:colOff>
      <xdr:row>1</xdr:row>
      <xdr:rowOff>495300</xdr:rowOff>
    </xdr:to>
    <xdr:sp>
      <xdr:nvSpPr>
        <xdr:cNvPr id="12" name="Line 19"/>
        <xdr:cNvSpPr>
          <a:spLocks/>
        </xdr:cNvSpPr>
      </xdr:nvSpPr>
      <xdr:spPr>
        <a:xfrm flipH="1">
          <a:off x="3238500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381000</xdr:rowOff>
    </xdr:from>
    <xdr:to>
      <xdr:col>5</xdr:col>
      <xdr:colOff>323850</xdr:colOff>
      <xdr:row>1</xdr:row>
      <xdr:rowOff>495300</xdr:rowOff>
    </xdr:to>
    <xdr:sp>
      <xdr:nvSpPr>
        <xdr:cNvPr id="13" name="Line 20"/>
        <xdr:cNvSpPr>
          <a:spLocks/>
        </xdr:cNvSpPr>
      </xdr:nvSpPr>
      <xdr:spPr>
        <a:xfrm flipH="1">
          <a:off x="3371850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476250</xdr:rowOff>
    </xdr:from>
    <xdr:to>
      <xdr:col>4</xdr:col>
      <xdr:colOff>219075</xdr:colOff>
      <xdr:row>1</xdr:row>
      <xdr:rowOff>533400</xdr:rowOff>
    </xdr:to>
    <xdr:sp>
      <xdr:nvSpPr>
        <xdr:cNvPr id="14" name="Line 21"/>
        <xdr:cNvSpPr>
          <a:spLocks/>
        </xdr:cNvSpPr>
      </xdr:nvSpPr>
      <xdr:spPr>
        <a:xfrm>
          <a:off x="2876550" y="6381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400050</xdr:rowOff>
    </xdr:from>
    <xdr:to>
      <xdr:col>4</xdr:col>
      <xdr:colOff>361950</xdr:colOff>
      <xdr:row>1</xdr:row>
      <xdr:rowOff>514350</xdr:rowOff>
    </xdr:to>
    <xdr:sp>
      <xdr:nvSpPr>
        <xdr:cNvPr id="15" name="Line 22"/>
        <xdr:cNvSpPr>
          <a:spLocks/>
        </xdr:cNvSpPr>
      </xdr:nvSpPr>
      <xdr:spPr>
        <a:xfrm>
          <a:off x="2952750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1</xdr:row>
      <xdr:rowOff>390525</xdr:rowOff>
    </xdr:from>
    <xdr:to>
      <xdr:col>5</xdr:col>
      <xdr:colOff>9525</xdr:colOff>
      <xdr:row>1</xdr:row>
      <xdr:rowOff>447675</xdr:rowOff>
    </xdr:to>
    <xdr:sp>
      <xdr:nvSpPr>
        <xdr:cNvPr id="16" name="Line 23"/>
        <xdr:cNvSpPr>
          <a:spLocks/>
        </xdr:cNvSpPr>
      </xdr:nvSpPr>
      <xdr:spPr>
        <a:xfrm>
          <a:off x="3095625" y="5524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400050</xdr:rowOff>
    </xdr:from>
    <xdr:to>
      <xdr:col>3</xdr:col>
      <xdr:colOff>419100</xdr:colOff>
      <xdr:row>1</xdr:row>
      <xdr:rowOff>457200</xdr:rowOff>
    </xdr:to>
    <xdr:sp>
      <xdr:nvSpPr>
        <xdr:cNvPr id="17" name="Line 24"/>
        <xdr:cNvSpPr>
          <a:spLocks/>
        </xdr:cNvSpPr>
      </xdr:nvSpPr>
      <xdr:spPr>
        <a:xfrm flipH="1">
          <a:off x="2628900" y="5619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400050</xdr:rowOff>
    </xdr:from>
    <xdr:to>
      <xdr:col>4</xdr:col>
      <xdr:colOff>104775</xdr:colOff>
      <xdr:row>1</xdr:row>
      <xdr:rowOff>514350</xdr:rowOff>
    </xdr:to>
    <xdr:sp>
      <xdr:nvSpPr>
        <xdr:cNvPr id="18" name="Line 25"/>
        <xdr:cNvSpPr>
          <a:spLocks/>
        </xdr:cNvSpPr>
      </xdr:nvSpPr>
      <xdr:spPr>
        <a:xfrm flipH="1">
          <a:off x="2705100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1</xdr:row>
      <xdr:rowOff>400050</xdr:rowOff>
    </xdr:from>
    <xdr:to>
      <xdr:col>4</xdr:col>
      <xdr:colOff>238125</xdr:colOff>
      <xdr:row>1</xdr:row>
      <xdr:rowOff>514350</xdr:rowOff>
    </xdr:to>
    <xdr:sp>
      <xdr:nvSpPr>
        <xdr:cNvPr id="19" name="Line 26"/>
        <xdr:cNvSpPr>
          <a:spLocks/>
        </xdr:cNvSpPr>
      </xdr:nvSpPr>
      <xdr:spPr>
        <a:xfrm flipH="1">
          <a:off x="2838450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371475</xdr:rowOff>
    </xdr:from>
    <xdr:to>
      <xdr:col>6</xdr:col>
      <xdr:colOff>152400</xdr:colOff>
      <xdr:row>1</xdr:row>
      <xdr:rowOff>485775</xdr:rowOff>
    </xdr:to>
    <xdr:sp>
      <xdr:nvSpPr>
        <xdr:cNvPr id="20" name="Line 27"/>
        <xdr:cNvSpPr>
          <a:spLocks/>
        </xdr:cNvSpPr>
      </xdr:nvSpPr>
      <xdr:spPr>
        <a:xfrm flipH="1">
          <a:off x="3648075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371475</xdr:rowOff>
    </xdr:from>
    <xdr:to>
      <xdr:col>6</xdr:col>
      <xdr:colOff>285750</xdr:colOff>
      <xdr:row>1</xdr:row>
      <xdr:rowOff>485775</xdr:rowOff>
    </xdr:to>
    <xdr:sp>
      <xdr:nvSpPr>
        <xdr:cNvPr id="21" name="Line 28"/>
        <xdr:cNvSpPr>
          <a:spLocks/>
        </xdr:cNvSpPr>
      </xdr:nvSpPr>
      <xdr:spPr>
        <a:xfrm flipH="1">
          <a:off x="3771900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</xdr:row>
      <xdr:rowOff>371475</xdr:rowOff>
    </xdr:from>
    <xdr:to>
      <xdr:col>6</xdr:col>
      <xdr:colOff>419100</xdr:colOff>
      <xdr:row>1</xdr:row>
      <xdr:rowOff>485775</xdr:rowOff>
    </xdr:to>
    <xdr:sp>
      <xdr:nvSpPr>
        <xdr:cNvPr id="22" name="Line 29"/>
        <xdr:cNvSpPr>
          <a:spLocks/>
        </xdr:cNvSpPr>
      </xdr:nvSpPr>
      <xdr:spPr>
        <a:xfrm flipH="1">
          <a:off x="3905250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1</xdr:row>
      <xdr:rowOff>466725</xdr:rowOff>
    </xdr:from>
    <xdr:to>
      <xdr:col>5</xdr:col>
      <xdr:colOff>304800</xdr:colOff>
      <xdr:row>1</xdr:row>
      <xdr:rowOff>523875</xdr:rowOff>
    </xdr:to>
    <xdr:sp>
      <xdr:nvSpPr>
        <xdr:cNvPr id="23" name="Line 30"/>
        <xdr:cNvSpPr>
          <a:spLocks/>
        </xdr:cNvSpPr>
      </xdr:nvSpPr>
      <xdr:spPr>
        <a:xfrm>
          <a:off x="3409950" y="6286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</xdr:row>
      <xdr:rowOff>390525</xdr:rowOff>
    </xdr:from>
    <xdr:to>
      <xdr:col>6</xdr:col>
      <xdr:colOff>0</xdr:colOff>
      <xdr:row>1</xdr:row>
      <xdr:rowOff>504825</xdr:rowOff>
    </xdr:to>
    <xdr:sp>
      <xdr:nvSpPr>
        <xdr:cNvPr id="24" name="Line 31"/>
        <xdr:cNvSpPr>
          <a:spLocks/>
        </xdr:cNvSpPr>
      </xdr:nvSpPr>
      <xdr:spPr>
        <a:xfrm>
          <a:off x="3495675" y="5524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381000</xdr:rowOff>
    </xdr:from>
    <xdr:to>
      <xdr:col>6</xdr:col>
      <xdr:colOff>95250</xdr:colOff>
      <xdr:row>1</xdr:row>
      <xdr:rowOff>438150</xdr:rowOff>
    </xdr:to>
    <xdr:sp>
      <xdr:nvSpPr>
        <xdr:cNvPr id="25" name="Line 32"/>
        <xdr:cNvSpPr>
          <a:spLocks/>
        </xdr:cNvSpPr>
      </xdr:nvSpPr>
      <xdr:spPr>
        <a:xfrm>
          <a:off x="3629025" y="5429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352425</xdr:rowOff>
    </xdr:from>
    <xdr:to>
      <xdr:col>7</xdr:col>
      <xdr:colOff>238125</xdr:colOff>
      <xdr:row>1</xdr:row>
      <xdr:rowOff>466725</xdr:rowOff>
    </xdr:to>
    <xdr:sp>
      <xdr:nvSpPr>
        <xdr:cNvPr id="26" name="Line 33"/>
        <xdr:cNvSpPr>
          <a:spLocks/>
        </xdr:cNvSpPr>
      </xdr:nvSpPr>
      <xdr:spPr>
        <a:xfrm flipH="1">
          <a:off x="4181475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352425</xdr:rowOff>
    </xdr:from>
    <xdr:to>
      <xdr:col>7</xdr:col>
      <xdr:colOff>371475</xdr:colOff>
      <xdr:row>1</xdr:row>
      <xdr:rowOff>466725</xdr:rowOff>
    </xdr:to>
    <xdr:sp>
      <xdr:nvSpPr>
        <xdr:cNvPr id="27" name="Line 34"/>
        <xdr:cNvSpPr>
          <a:spLocks/>
        </xdr:cNvSpPr>
      </xdr:nvSpPr>
      <xdr:spPr>
        <a:xfrm flipH="1">
          <a:off x="4305300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390525</xdr:colOff>
      <xdr:row>1</xdr:row>
      <xdr:rowOff>352425</xdr:rowOff>
    </xdr:from>
    <xdr:to>
      <xdr:col>8</xdr:col>
      <xdr:colOff>57150</xdr:colOff>
      <xdr:row>1</xdr:row>
      <xdr:rowOff>466725</xdr:rowOff>
    </xdr:to>
    <xdr:sp>
      <xdr:nvSpPr>
        <xdr:cNvPr id="28" name="Line 35"/>
        <xdr:cNvSpPr>
          <a:spLocks/>
        </xdr:cNvSpPr>
      </xdr:nvSpPr>
      <xdr:spPr>
        <a:xfrm flipH="1">
          <a:off x="4438650" y="5143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438150</xdr:rowOff>
    </xdr:from>
    <xdr:to>
      <xdr:col>6</xdr:col>
      <xdr:colOff>390525</xdr:colOff>
      <xdr:row>1</xdr:row>
      <xdr:rowOff>495300</xdr:rowOff>
    </xdr:to>
    <xdr:sp>
      <xdr:nvSpPr>
        <xdr:cNvPr id="29" name="Line 36"/>
        <xdr:cNvSpPr>
          <a:spLocks/>
        </xdr:cNvSpPr>
      </xdr:nvSpPr>
      <xdr:spPr>
        <a:xfrm>
          <a:off x="3952875" y="6000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</xdr:row>
      <xdr:rowOff>361950</xdr:rowOff>
    </xdr:from>
    <xdr:to>
      <xdr:col>7</xdr:col>
      <xdr:colOff>85725</xdr:colOff>
      <xdr:row>1</xdr:row>
      <xdr:rowOff>476250</xdr:rowOff>
    </xdr:to>
    <xdr:sp>
      <xdr:nvSpPr>
        <xdr:cNvPr id="30" name="Line 37"/>
        <xdr:cNvSpPr>
          <a:spLocks/>
        </xdr:cNvSpPr>
      </xdr:nvSpPr>
      <xdr:spPr>
        <a:xfrm>
          <a:off x="4029075" y="5238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352425</xdr:rowOff>
    </xdr:from>
    <xdr:to>
      <xdr:col>7</xdr:col>
      <xdr:colOff>190500</xdr:colOff>
      <xdr:row>1</xdr:row>
      <xdr:rowOff>409575</xdr:rowOff>
    </xdr:to>
    <xdr:sp>
      <xdr:nvSpPr>
        <xdr:cNvPr id="31" name="Line 38"/>
        <xdr:cNvSpPr>
          <a:spLocks/>
        </xdr:cNvSpPr>
      </xdr:nvSpPr>
      <xdr:spPr>
        <a:xfrm>
          <a:off x="4171950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333375</xdr:rowOff>
    </xdr:from>
    <xdr:to>
      <xdr:col>8</xdr:col>
      <xdr:colOff>314325</xdr:colOff>
      <xdr:row>1</xdr:row>
      <xdr:rowOff>457200</xdr:rowOff>
    </xdr:to>
    <xdr:sp>
      <xdr:nvSpPr>
        <xdr:cNvPr id="32" name="Line 39"/>
        <xdr:cNvSpPr>
          <a:spLocks/>
        </xdr:cNvSpPr>
      </xdr:nvSpPr>
      <xdr:spPr>
        <a:xfrm flipH="1">
          <a:off x="4705350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1</xdr:row>
      <xdr:rowOff>333375</xdr:rowOff>
    </xdr:from>
    <xdr:to>
      <xdr:col>9</xdr:col>
      <xdr:colOff>0</xdr:colOff>
      <xdr:row>1</xdr:row>
      <xdr:rowOff>457200</xdr:rowOff>
    </xdr:to>
    <xdr:sp>
      <xdr:nvSpPr>
        <xdr:cNvPr id="33" name="Line 40"/>
        <xdr:cNvSpPr>
          <a:spLocks/>
        </xdr:cNvSpPr>
      </xdr:nvSpPr>
      <xdr:spPr>
        <a:xfrm flipH="1">
          <a:off x="4838700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333375</xdr:rowOff>
    </xdr:from>
    <xdr:to>
      <xdr:col>9</xdr:col>
      <xdr:colOff>133350</xdr:colOff>
      <xdr:row>1</xdr:row>
      <xdr:rowOff>457200</xdr:rowOff>
    </xdr:to>
    <xdr:sp>
      <xdr:nvSpPr>
        <xdr:cNvPr id="34" name="Line 41"/>
        <xdr:cNvSpPr>
          <a:spLocks/>
        </xdr:cNvSpPr>
      </xdr:nvSpPr>
      <xdr:spPr>
        <a:xfrm flipH="1">
          <a:off x="496252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</xdr:row>
      <xdr:rowOff>428625</xdr:rowOff>
    </xdr:from>
    <xdr:to>
      <xdr:col>8</xdr:col>
      <xdr:colOff>19050</xdr:colOff>
      <xdr:row>1</xdr:row>
      <xdr:rowOff>485775</xdr:rowOff>
    </xdr:to>
    <xdr:sp>
      <xdr:nvSpPr>
        <xdr:cNvPr id="35" name="Line 42"/>
        <xdr:cNvSpPr>
          <a:spLocks/>
        </xdr:cNvSpPr>
      </xdr:nvSpPr>
      <xdr:spPr>
        <a:xfrm>
          <a:off x="4476750" y="59055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352425</xdr:rowOff>
    </xdr:from>
    <xdr:to>
      <xdr:col>8</xdr:col>
      <xdr:colOff>161925</xdr:colOff>
      <xdr:row>1</xdr:row>
      <xdr:rowOff>466725</xdr:rowOff>
    </xdr:to>
    <xdr:sp>
      <xdr:nvSpPr>
        <xdr:cNvPr id="36" name="Line 43"/>
        <xdr:cNvSpPr>
          <a:spLocks/>
        </xdr:cNvSpPr>
      </xdr:nvSpPr>
      <xdr:spPr>
        <a:xfrm>
          <a:off x="4552950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352425</xdr:rowOff>
    </xdr:from>
    <xdr:to>
      <xdr:col>8</xdr:col>
      <xdr:colOff>266700</xdr:colOff>
      <xdr:row>1</xdr:row>
      <xdr:rowOff>409575</xdr:rowOff>
    </xdr:to>
    <xdr:sp>
      <xdr:nvSpPr>
        <xdr:cNvPr id="37" name="Line 44"/>
        <xdr:cNvSpPr>
          <a:spLocks/>
        </xdr:cNvSpPr>
      </xdr:nvSpPr>
      <xdr:spPr>
        <a:xfrm>
          <a:off x="4695825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1</xdr:row>
      <xdr:rowOff>304800</xdr:rowOff>
    </xdr:from>
    <xdr:to>
      <xdr:col>9</xdr:col>
      <xdr:colOff>400050</xdr:colOff>
      <xdr:row>1</xdr:row>
      <xdr:rowOff>438150</xdr:rowOff>
    </xdr:to>
    <xdr:sp>
      <xdr:nvSpPr>
        <xdr:cNvPr id="38" name="Line 45"/>
        <xdr:cNvSpPr>
          <a:spLocks/>
        </xdr:cNvSpPr>
      </xdr:nvSpPr>
      <xdr:spPr>
        <a:xfrm flipH="1">
          <a:off x="5238750" y="46672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</xdr:row>
      <xdr:rowOff>304800</xdr:rowOff>
    </xdr:from>
    <xdr:to>
      <xdr:col>10</xdr:col>
      <xdr:colOff>85725</xdr:colOff>
      <xdr:row>1</xdr:row>
      <xdr:rowOff>428625</xdr:rowOff>
    </xdr:to>
    <xdr:sp>
      <xdr:nvSpPr>
        <xdr:cNvPr id="39" name="Line 46"/>
        <xdr:cNvSpPr>
          <a:spLocks/>
        </xdr:cNvSpPr>
      </xdr:nvSpPr>
      <xdr:spPr>
        <a:xfrm flipH="1">
          <a:off x="5372100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1</xdr:row>
      <xdr:rowOff>304800</xdr:rowOff>
    </xdr:from>
    <xdr:to>
      <xdr:col>10</xdr:col>
      <xdr:colOff>219075</xdr:colOff>
      <xdr:row>1</xdr:row>
      <xdr:rowOff>428625</xdr:rowOff>
    </xdr:to>
    <xdr:sp>
      <xdr:nvSpPr>
        <xdr:cNvPr id="40" name="Line 47"/>
        <xdr:cNvSpPr>
          <a:spLocks/>
        </xdr:cNvSpPr>
      </xdr:nvSpPr>
      <xdr:spPr>
        <a:xfrm flipH="1">
          <a:off x="5495925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409575</xdr:rowOff>
    </xdr:from>
    <xdr:to>
      <xdr:col>9</xdr:col>
      <xdr:colOff>104775</xdr:colOff>
      <xdr:row>1</xdr:row>
      <xdr:rowOff>466725</xdr:rowOff>
    </xdr:to>
    <xdr:sp>
      <xdr:nvSpPr>
        <xdr:cNvPr id="41" name="Line 48"/>
        <xdr:cNvSpPr>
          <a:spLocks/>
        </xdr:cNvSpPr>
      </xdr:nvSpPr>
      <xdr:spPr>
        <a:xfrm>
          <a:off x="5010150" y="5715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333375</xdr:rowOff>
    </xdr:from>
    <xdr:to>
      <xdr:col>9</xdr:col>
      <xdr:colOff>247650</xdr:colOff>
      <xdr:row>1</xdr:row>
      <xdr:rowOff>457200</xdr:rowOff>
    </xdr:to>
    <xdr:sp>
      <xdr:nvSpPr>
        <xdr:cNvPr id="42" name="Line 49"/>
        <xdr:cNvSpPr>
          <a:spLocks/>
        </xdr:cNvSpPr>
      </xdr:nvSpPr>
      <xdr:spPr>
        <a:xfrm>
          <a:off x="5086350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323850</xdr:rowOff>
    </xdr:from>
    <xdr:to>
      <xdr:col>9</xdr:col>
      <xdr:colOff>352425</xdr:colOff>
      <xdr:row>1</xdr:row>
      <xdr:rowOff>390525</xdr:rowOff>
    </xdr:to>
    <xdr:sp>
      <xdr:nvSpPr>
        <xdr:cNvPr id="43" name="Line 50"/>
        <xdr:cNvSpPr>
          <a:spLocks/>
        </xdr:cNvSpPr>
      </xdr:nvSpPr>
      <xdr:spPr>
        <a:xfrm>
          <a:off x="5229225" y="4857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1</xdr:row>
      <xdr:rowOff>295275</xdr:rowOff>
    </xdr:from>
    <xdr:to>
      <xdr:col>11</xdr:col>
      <xdr:colOff>47625</xdr:colOff>
      <xdr:row>1</xdr:row>
      <xdr:rowOff>419100</xdr:rowOff>
    </xdr:to>
    <xdr:sp>
      <xdr:nvSpPr>
        <xdr:cNvPr id="44" name="Line 51"/>
        <xdr:cNvSpPr>
          <a:spLocks/>
        </xdr:cNvSpPr>
      </xdr:nvSpPr>
      <xdr:spPr>
        <a:xfrm flipH="1">
          <a:off x="5772150" y="4572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</xdr:row>
      <xdr:rowOff>295275</xdr:rowOff>
    </xdr:from>
    <xdr:to>
      <xdr:col>11</xdr:col>
      <xdr:colOff>171450</xdr:colOff>
      <xdr:row>1</xdr:row>
      <xdr:rowOff>419100</xdr:rowOff>
    </xdr:to>
    <xdr:sp>
      <xdr:nvSpPr>
        <xdr:cNvPr id="45" name="Line 52"/>
        <xdr:cNvSpPr>
          <a:spLocks/>
        </xdr:cNvSpPr>
      </xdr:nvSpPr>
      <xdr:spPr>
        <a:xfrm flipH="1">
          <a:off x="5905500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200025</xdr:colOff>
      <xdr:row>1</xdr:row>
      <xdr:rowOff>295275</xdr:rowOff>
    </xdr:from>
    <xdr:to>
      <xdr:col>11</xdr:col>
      <xdr:colOff>304800</xdr:colOff>
      <xdr:row>1</xdr:row>
      <xdr:rowOff>419100</xdr:rowOff>
    </xdr:to>
    <xdr:sp>
      <xdr:nvSpPr>
        <xdr:cNvPr id="46" name="Line 53"/>
        <xdr:cNvSpPr>
          <a:spLocks/>
        </xdr:cNvSpPr>
      </xdr:nvSpPr>
      <xdr:spPr>
        <a:xfrm flipH="1">
          <a:off x="6038850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</xdr:row>
      <xdr:rowOff>390525</xdr:rowOff>
    </xdr:from>
    <xdr:to>
      <xdr:col>10</xdr:col>
      <xdr:colOff>200025</xdr:colOff>
      <xdr:row>1</xdr:row>
      <xdr:rowOff>447675</xdr:rowOff>
    </xdr:to>
    <xdr:sp>
      <xdr:nvSpPr>
        <xdr:cNvPr id="47" name="Line 54"/>
        <xdr:cNvSpPr>
          <a:spLocks/>
        </xdr:cNvSpPr>
      </xdr:nvSpPr>
      <xdr:spPr>
        <a:xfrm>
          <a:off x="5543550" y="5524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1</xdr:row>
      <xdr:rowOff>304800</xdr:rowOff>
    </xdr:from>
    <xdr:to>
      <xdr:col>10</xdr:col>
      <xdr:colOff>342900</xdr:colOff>
      <xdr:row>1</xdr:row>
      <xdr:rowOff>428625</xdr:rowOff>
    </xdr:to>
    <xdr:sp>
      <xdr:nvSpPr>
        <xdr:cNvPr id="48" name="Line 55"/>
        <xdr:cNvSpPr>
          <a:spLocks/>
        </xdr:cNvSpPr>
      </xdr:nvSpPr>
      <xdr:spPr>
        <a:xfrm>
          <a:off x="5619750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1</xdr:row>
      <xdr:rowOff>304800</xdr:rowOff>
    </xdr:from>
    <xdr:to>
      <xdr:col>10</xdr:col>
      <xdr:colOff>438150</xdr:colOff>
      <xdr:row>1</xdr:row>
      <xdr:rowOff>371475</xdr:rowOff>
    </xdr:to>
    <xdr:sp>
      <xdr:nvSpPr>
        <xdr:cNvPr id="49" name="Line 56"/>
        <xdr:cNvSpPr>
          <a:spLocks/>
        </xdr:cNvSpPr>
      </xdr:nvSpPr>
      <xdr:spPr>
        <a:xfrm>
          <a:off x="5762625" y="4667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276225</xdr:rowOff>
    </xdr:from>
    <xdr:to>
      <xdr:col>12</xdr:col>
      <xdr:colOff>133350</xdr:colOff>
      <xdr:row>1</xdr:row>
      <xdr:rowOff>400050</xdr:rowOff>
    </xdr:to>
    <xdr:sp>
      <xdr:nvSpPr>
        <xdr:cNvPr id="50" name="Line 57"/>
        <xdr:cNvSpPr>
          <a:spLocks/>
        </xdr:cNvSpPr>
      </xdr:nvSpPr>
      <xdr:spPr>
        <a:xfrm flipH="1">
          <a:off x="6305550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276225</xdr:rowOff>
    </xdr:from>
    <xdr:to>
      <xdr:col>12</xdr:col>
      <xdr:colOff>266700</xdr:colOff>
      <xdr:row>1</xdr:row>
      <xdr:rowOff>400050</xdr:rowOff>
    </xdr:to>
    <xdr:sp>
      <xdr:nvSpPr>
        <xdr:cNvPr id="51" name="Line 58"/>
        <xdr:cNvSpPr>
          <a:spLocks/>
        </xdr:cNvSpPr>
      </xdr:nvSpPr>
      <xdr:spPr>
        <a:xfrm flipH="1">
          <a:off x="6438900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285750</xdr:colOff>
      <xdr:row>1</xdr:row>
      <xdr:rowOff>276225</xdr:rowOff>
    </xdr:from>
    <xdr:to>
      <xdr:col>12</xdr:col>
      <xdr:colOff>390525</xdr:colOff>
      <xdr:row>1</xdr:row>
      <xdr:rowOff>400050</xdr:rowOff>
    </xdr:to>
    <xdr:sp>
      <xdr:nvSpPr>
        <xdr:cNvPr id="52" name="Line 59"/>
        <xdr:cNvSpPr>
          <a:spLocks/>
        </xdr:cNvSpPr>
      </xdr:nvSpPr>
      <xdr:spPr>
        <a:xfrm flipH="1">
          <a:off x="6572250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238125</xdr:colOff>
      <xdr:row>1</xdr:row>
      <xdr:rowOff>371475</xdr:rowOff>
    </xdr:from>
    <xdr:to>
      <xdr:col>11</xdr:col>
      <xdr:colOff>285750</xdr:colOff>
      <xdr:row>1</xdr:row>
      <xdr:rowOff>428625</xdr:rowOff>
    </xdr:to>
    <xdr:sp>
      <xdr:nvSpPr>
        <xdr:cNvPr id="53" name="Line 60"/>
        <xdr:cNvSpPr>
          <a:spLocks/>
        </xdr:cNvSpPr>
      </xdr:nvSpPr>
      <xdr:spPr>
        <a:xfrm>
          <a:off x="6076950" y="5334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314325</xdr:colOff>
      <xdr:row>1</xdr:row>
      <xdr:rowOff>295275</xdr:rowOff>
    </xdr:from>
    <xdr:to>
      <xdr:col>11</xdr:col>
      <xdr:colOff>428625</xdr:colOff>
      <xdr:row>1</xdr:row>
      <xdr:rowOff>419100</xdr:rowOff>
    </xdr:to>
    <xdr:sp>
      <xdr:nvSpPr>
        <xdr:cNvPr id="54" name="Line 61"/>
        <xdr:cNvSpPr>
          <a:spLocks/>
        </xdr:cNvSpPr>
      </xdr:nvSpPr>
      <xdr:spPr>
        <a:xfrm>
          <a:off x="6153150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285750</xdr:rowOff>
    </xdr:from>
    <xdr:to>
      <xdr:col>12</xdr:col>
      <xdr:colOff>76200</xdr:colOff>
      <xdr:row>1</xdr:row>
      <xdr:rowOff>352425</xdr:rowOff>
    </xdr:to>
    <xdr:sp>
      <xdr:nvSpPr>
        <xdr:cNvPr id="55" name="Line 62"/>
        <xdr:cNvSpPr>
          <a:spLocks/>
        </xdr:cNvSpPr>
      </xdr:nvSpPr>
      <xdr:spPr>
        <a:xfrm>
          <a:off x="6296025" y="4476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1</xdr:row>
      <xdr:rowOff>266700</xdr:rowOff>
    </xdr:from>
    <xdr:to>
      <xdr:col>13</xdr:col>
      <xdr:colOff>209550</xdr:colOff>
      <xdr:row>1</xdr:row>
      <xdr:rowOff>390525</xdr:rowOff>
    </xdr:to>
    <xdr:sp>
      <xdr:nvSpPr>
        <xdr:cNvPr id="56" name="Line 63"/>
        <xdr:cNvSpPr>
          <a:spLocks/>
        </xdr:cNvSpPr>
      </xdr:nvSpPr>
      <xdr:spPr>
        <a:xfrm flipH="1">
          <a:off x="6829425" y="4286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228600</xdr:colOff>
      <xdr:row>1</xdr:row>
      <xdr:rowOff>352425</xdr:rowOff>
    </xdr:from>
    <xdr:to>
      <xdr:col>13</xdr:col>
      <xdr:colOff>285750</xdr:colOff>
      <xdr:row>1</xdr:row>
      <xdr:rowOff>409575</xdr:rowOff>
    </xdr:to>
    <xdr:sp>
      <xdr:nvSpPr>
        <xdr:cNvPr id="57" name="Line 64"/>
        <xdr:cNvSpPr>
          <a:spLocks/>
        </xdr:cNvSpPr>
      </xdr:nvSpPr>
      <xdr:spPr>
        <a:xfrm flipH="1">
          <a:off x="6962775" y="5143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361950</xdr:rowOff>
    </xdr:from>
    <xdr:to>
      <xdr:col>12</xdr:col>
      <xdr:colOff>361950</xdr:colOff>
      <xdr:row>1</xdr:row>
      <xdr:rowOff>419100</xdr:rowOff>
    </xdr:to>
    <xdr:sp>
      <xdr:nvSpPr>
        <xdr:cNvPr id="58" name="Line 65"/>
        <xdr:cNvSpPr>
          <a:spLocks/>
        </xdr:cNvSpPr>
      </xdr:nvSpPr>
      <xdr:spPr>
        <a:xfrm>
          <a:off x="6600825" y="5238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390525</xdr:colOff>
      <xdr:row>1</xdr:row>
      <xdr:rowOff>285750</xdr:rowOff>
    </xdr:from>
    <xdr:to>
      <xdr:col>13</xdr:col>
      <xdr:colOff>57150</xdr:colOff>
      <xdr:row>1</xdr:row>
      <xdr:rowOff>400050</xdr:rowOff>
    </xdr:to>
    <xdr:sp>
      <xdr:nvSpPr>
        <xdr:cNvPr id="59" name="Line 66"/>
        <xdr:cNvSpPr>
          <a:spLocks/>
        </xdr:cNvSpPr>
      </xdr:nvSpPr>
      <xdr:spPr>
        <a:xfrm>
          <a:off x="6677025" y="44767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276225</xdr:rowOff>
    </xdr:from>
    <xdr:to>
      <xdr:col>13</xdr:col>
      <xdr:colOff>152400</xdr:colOff>
      <xdr:row>1</xdr:row>
      <xdr:rowOff>333375</xdr:rowOff>
    </xdr:to>
    <xdr:sp>
      <xdr:nvSpPr>
        <xdr:cNvPr id="60" name="Line 67"/>
        <xdr:cNvSpPr>
          <a:spLocks/>
        </xdr:cNvSpPr>
      </xdr:nvSpPr>
      <xdr:spPr>
        <a:xfrm>
          <a:off x="6819900" y="4381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</xdr:colOff>
      <xdr:row>1</xdr:row>
      <xdr:rowOff>247650</xdr:rowOff>
    </xdr:from>
    <xdr:to>
      <xdr:col>14</xdr:col>
      <xdr:colOff>28575</xdr:colOff>
      <xdr:row>1</xdr:row>
      <xdr:rowOff>1514475</xdr:rowOff>
    </xdr:to>
    <xdr:sp>
      <xdr:nvSpPr>
        <xdr:cNvPr id="61" name="Line 68"/>
        <xdr:cNvSpPr>
          <a:spLocks/>
        </xdr:cNvSpPr>
      </xdr:nvSpPr>
      <xdr:spPr>
        <a:xfrm>
          <a:off x="7219950" y="40957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247650</xdr:colOff>
      <xdr:row>1</xdr:row>
      <xdr:rowOff>704850</xdr:rowOff>
    </xdr:from>
    <xdr:to>
      <xdr:col>16</xdr:col>
      <xdr:colOff>238125</xdr:colOff>
      <xdr:row>1</xdr:row>
      <xdr:rowOff>1057275</xdr:rowOff>
    </xdr:to>
    <xdr:sp>
      <xdr:nvSpPr>
        <xdr:cNvPr id="62" name="TextBox 69"/>
        <xdr:cNvSpPr txBox="1">
          <a:spLocks noChangeArrowheads="1"/>
        </xdr:cNvSpPr>
      </xdr:nvSpPr>
      <xdr:spPr>
        <a:xfrm>
          <a:off x="7439025" y="866775"/>
          <a:ext cx="9048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заложения конец</a:t>
          </a:r>
        </a:p>
      </xdr:txBody>
    </xdr:sp>
    <xdr:clientData/>
  </xdr:twoCellAnchor>
  <xdr:twoCellAnchor>
    <xdr:from>
      <xdr:col>19</xdr:col>
      <xdr:colOff>66675</xdr:colOff>
      <xdr:row>1</xdr:row>
      <xdr:rowOff>1543050</xdr:rowOff>
    </xdr:from>
    <xdr:to>
      <xdr:col>21</xdr:col>
      <xdr:colOff>152400</xdr:colOff>
      <xdr:row>1</xdr:row>
      <xdr:rowOff>1704975</xdr:rowOff>
    </xdr:to>
    <xdr:sp>
      <xdr:nvSpPr>
        <xdr:cNvPr id="63" name="AutoShape 71"/>
        <xdr:cNvSpPr>
          <a:spLocks/>
        </xdr:cNvSpPr>
      </xdr:nvSpPr>
      <xdr:spPr>
        <a:xfrm>
          <a:off x="9544050" y="1704975"/>
          <a:ext cx="1000125" cy="171450"/>
        </a:xfrm>
        <a:prstGeom prst="trapezoid">
          <a:avLst>
            <a:gd name="adj" fmla="val -446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400050</xdr:colOff>
      <xdr:row>1</xdr:row>
      <xdr:rowOff>1276350</xdr:rowOff>
    </xdr:from>
    <xdr:to>
      <xdr:col>20</xdr:col>
      <xdr:colOff>257175</xdr:colOff>
      <xdr:row>1</xdr:row>
      <xdr:rowOff>1533525</xdr:rowOff>
    </xdr:to>
    <xdr:sp>
      <xdr:nvSpPr>
        <xdr:cNvPr id="64" name="Oval 72"/>
        <xdr:cNvSpPr>
          <a:spLocks/>
        </xdr:cNvSpPr>
      </xdr:nvSpPr>
      <xdr:spPr>
        <a:xfrm>
          <a:off x="9877425" y="1438275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219075</xdr:rowOff>
    </xdr:from>
    <xdr:to>
      <xdr:col>18</xdr:col>
      <xdr:colOff>104775</xdr:colOff>
      <xdr:row>1</xdr:row>
      <xdr:rowOff>1704975</xdr:rowOff>
    </xdr:to>
    <xdr:sp>
      <xdr:nvSpPr>
        <xdr:cNvPr id="65" name="Line 74"/>
        <xdr:cNvSpPr>
          <a:spLocks/>
        </xdr:cNvSpPr>
      </xdr:nvSpPr>
      <xdr:spPr>
        <a:xfrm>
          <a:off x="9124950" y="3810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1704975</xdr:rowOff>
    </xdr:from>
    <xdr:to>
      <xdr:col>19</xdr:col>
      <xdr:colOff>104775</xdr:colOff>
      <xdr:row>1</xdr:row>
      <xdr:rowOff>1704975</xdr:rowOff>
    </xdr:to>
    <xdr:sp>
      <xdr:nvSpPr>
        <xdr:cNvPr id="66" name="Line 75"/>
        <xdr:cNvSpPr>
          <a:spLocks/>
        </xdr:cNvSpPr>
      </xdr:nvSpPr>
      <xdr:spPr>
        <a:xfrm flipH="1">
          <a:off x="9124950" y="1866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95250</xdr:colOff>
      <xdr:row>1</xdr:row>
      <xdr:rowOff>542925</xdr:rowOff>
    </xdr:from>
    <xdr:to>
      <xdr:col>18</xdr:col>
      <xdr:colOff>200025</xdr:colOff>
      <xdr:row>1</xdr:row>
      <xdr:rowOff>609600</xdr:rowOff>
    </xdr:to>
    <xdr:sp>
      <xdr:nvSpPr>
        <xdr:cNvPr id="67" name="Line 77"/>
        <xdr:cNvSpPr>
          <a:spLocks/>
        </xdr:cNvSpPr>
      </xdr:nvSpPr>
      <xdr:spPr>
        <a:xfrm flipH="1">
          <a:off x="9115425" y="70485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209550</xdr:colOff>
      <xdr:row>1</xdr:row>
      <xdr:rowOff>447675</xdr:rowOff>
    </xdr:from>
    <xdr:to>
      <xdr:col>18</xdr:col>
      <xdr:colOff>400050</xdr:colOff>
      <xdr:row>1</xdr:row>
      <xdr:rowOff>542925</xdr:rowOff>
    </xdr:to>
    <xdr:sp>
      <xdr:nvSpPr>
        <xdr:cNvPr id="68" name="Line 78"/>
        <xdr:cNvSpPr>
          <a:spLocks/>
        </xdr:cNvSpPr>
      </xdr:nvSpPr>
      <xdr:spPr>
        <a:xfrm flipH="1">
          <a:off x="9229725" y="609600"/>
          <a:ext cx="200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352425</xdr:colOff>
      <xdr:row>1</xdr:row>
      <xdr:rowOff>590550</xdr:rowOff>
    </xdr:from>
    <xdr:to>
      <xdr:col>18</xdr:col>
      <xdr:colOff>123825</xdr:colOff>
      <xdr:row>1</xdr:row>
      <xdr:rowOff>704850</xdr:rowOff>
    </xdr:to>
    <xdr:sp>
      <xdr:nvSpPr>
        <xdr:cNvPr id="69" name="Line 80"/>
        <xdr:cNvSpPr>
          <a:spLocks/>
        </xdr:cNvSpPr>
      </xdr:nvSpPr>
      <xdr:spPr>
        <a:xfrm flipV="1">
          <a:off x="8915400" y="752475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390525</xdr:colOff>
      <xdr:row>1</xdr:row>
      <xdr:rowOff>123825</xdr:rowOff>
    </xdr:from>
    <xdr:to>
      <xdr:col>17</xdr:col>
      <xdr:colOff>323850</xdr:colOff>
      <xdr:row>1</xdr:row>
      <xdr:rowOff>323850</xdr:rowOff>
    </xdr:to>
    <xdr:sp>
      <xdr:nvSpPr>
        <xdr:cNvPr id="70" name="TextBox 81"/>
        <xdr:cNvSpPr txBox="1">
          <a:spLocks noChangeArrowheads="1"/>
        </xdr:cNvSpPr>
      </xdr:nvSpPr>
      <xdr:spPr>
        <a:xfrm>
          <a:off x="8039100" y="285750"/>
          <a:ext cx="8477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Угол откоса</a:t>
          </a:r>
        </a:p>
      </xdr:txBody>
    </xdr:sp>
    <xdr:clientData/>
  </xdr:twoCellAnchor>
  <xdr:twoCellAnchor>
    <xdr:from>
      <xdr:col>17</xdr:col>
      <xdr:colOff>352425</xdr:colOff>
      <xdr:row>1</xdr:row>
      <xdr:rowOff>200025</xdr:rowOff>
    </xdr:from>
    <xdr:to>
      <xdr:col>18</xdr:col>
      <xdr:colOff>152400</xdr:colOff>
      <xdr:row>1</xdr:row>
      <xdr:rowOff>552450</xdr:rowOff>
    </xdr:to>
    <xdr:sp>
      <xdr:nvSpPr>
        <xdr:cNvPr id="71" name="Line 82"/>
        <xdr:cNvSpPr>
          <a:spLocks/>
        </xdr:cNvSpPr>
      </xdr:nvSpPr>
      <xdr:spPr>
        <a:xfrm>
          <a:off x="8915400" y="361950"/>
          <a:ext cx="257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257175</xdr:colOff>
      <xdr:row>1</xdr:row>
      <xdr:rowOff>1724025</xdr:rowOff>
    </xdr:from>
    <xdr:to>
      <xdr:col>20</xdr:col>
      <xdr:colOff>257175</xdr:colOff>
      <xdr:row>1</xdr:row>
      <xdr:rowOff>1952625</xdr:rowOff>
    </xdr:to>
    <xdr:sp>
      <xdr:nvSpPr>
        <xdr:cNvPr id="72" name="Line 83"/>
        <xdr:cNvSpPr>
          <a:spLocks/>
        </xdr:cNvSpPr>
      </xdr:nvSpPr>
      <xdr:spPr>
        <a:xfrm>
          <a:off x="10191750" y="1885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161925</xdr:colOff>
      <xdr:row>1</xdr:row>
      <xdr:rowOff>1695450</xdr:rowOff>
    </xdr:from>
    <xdr:to>
      <xdr:col>21</xdr:col>
      <xdr:colOff>161925</xdr:colOff>
      <xdr:row>1</xdr:row>
      <xdr:rowOff>1933575</xdr:rowOff>
    </xdr:to>
    <xdr:sp>
      <xdr:nvSpPr>
        <xdr:cNvPr id="73" name="Line 84"/>
        <xdr:cNvSpPr>
          <a:spLocks/>
        </xdr:cNvSpPr>
      </xdr:nvSpPr>
      <xdr:spPr>
        <a:xfrm>
          <a:off x="10553700" y="1857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257175</xdr:colOff>
      <xdr:row>1</xdr:row>
      <xdr:rowOff>1943100</xdr:rowOff>
    </xdr:from>
    <xdr:to>
      <xdr:col>21</xdr:col>
      <xdr:colOff>161925</xdr:colOff>
      <xdr:row>1</xdr:row>
      <xdr:rowOff>1943100</xdr:rowOff>
    </xdr:to>
    <xdr:sp>
      <xdr:nvSpPr>
        <xdr:cNvPr id="74" name="Line 85"/>
        <xdr:cNvSpPr>
          <a:spLocks/>
        </xdr:cNvSpPr>
      </xdr:nvSpPr>
      <xdr:spPr>
        <a:xfrm>
          <a:off x="10191750" y="2105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371475</xdr:colOff>
      <xdr:row>1</xdr:row>
      <xdr:rowOff>2085975</xdr:rowOff>
    </xdr:from>
    <xdr:to>
      <xdr:col>24</xdr:col>
      <xdr:colOff>9525</xdr:colOff>
      <xdr:row>1</xdr:row>
      <xdr:rowOff>2295525</xdr:rowOff>
    </xdr:to>
    <xdr:sp>
      <xdr:nvSpPr>
        <xdr:cNvPr id="75" name="TextBox 86"/>
        <xdr:cNvSpPr txBox="1">
          <a:spLocks noChangeArrowheads="1"/>
        </xdr:cNvSpPr>
      </xdr:nvSpPr>
      <xdr:spPr>
        <a:xfrm>
          <a:off x="10763250" y="2247900"/>
          <a:ext cx="11525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рабочей зоны</a:t>
          </a:r>
        </a:p>
      </xdr:txBody>
    </xdr:sp>
    <xdr:clientData/>
  </xdr:twoCellAnchor>
  <xdr:twoCellAnchor>
    <xdr:from>
      <xdr:col>20</xdr:col>
      <xdr:colOff>438150</xdr:colOff>
      <xdr:row>1</xdr:row>
      <xdr:rowOff>1943100</xdr:rowOff>
    </xdr:from>
    <xdr:to>
      <xdr:col>21</xdr:col>
      <xdr:colOff>352425</xdr:colOff>
      <xdr:row>1</xdr:row>
      <xdr:rowOff>2190750</xdr:rowOff>
    </xdr:to>
    <xdr:sp>
      <xdr:nvSpPr>
        <xdr:cNvPr id="76" name="Line 87"/>
        <xdr:cNvSpPr>
          <a:spLocks/>
        </xdr:cNvSpPr>
      </xdr:nvSpPr>
      <xdr:spPr>
        <a:xfrm>
          <a:off x="10372725" y="2105025"/>
          <a:ext cx="371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228600</xdr:colOff>
      <xdr:row>1</xdr:row>
      <xdr:rowOff>1533525</xdr:rowOff>
    </xdr:from>
    <xdr:to>
      <xdr:col>22</xdr:col>
      <xdr:colOff>228600</xdr:colOff>
      <xdr:row>1</xdr:row>
      <xdr:rowOff>1533525</xdr:rowOff>
    </xdr:to>
    <xdr:sp>
      <xdr:nvSpPr>
        <xdr:cNvPr id="77" name="Line 88"/>
        <xdr:cNvSpPr>
          <a:spLocks/>
        </xdr:cNvSpPr>
      </xdr:nvSpPr>
      <xdr:spPr>
        <a:xfrm>
          <a:off x="10620375" y="1695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228600</xdr:colOff>
      <xdr:row>1</xdr:row>
      <xdr:rowOff>1685925</xdr:rowOff>
    </xdr:from>
    <xdr:to>
      <xdr:col>22</xdr:col>
      <xdr:colOff>228600</xdr:colOff>
      <xdr:row>1</xdr:row>
      <xdr:rowOff>1685925</xdr:rowOff>
    </xdr:to>
    <xdr:sp>
      <xdr:nvSpPr>
        <xdr:cNvPr id="78" name="Line 89"/>
        <xdr:cNvSpPr>
          <a:spLocks/>
        </xdr:cNvSpPr>
      </xdr:nvSpPr>
      <xdr:spPr>
        <a:xfrm>
          <a:off x="10620375" y="1847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1685925</xdr:rowOff>
    </xdr:from>
    <xdr:to>
      <xdr:col>22</xdr:col>
      <xdr:colOff>209550</xdr:colOff>
      <xdr:row>1</xdr:row>
      <xdr:rowOff>1914525</xdr:rowOff>
    </xdr:to>
    <xdr:sp>
      <xdr:nvSpPr>
        <xdr:cNvPr id="79" name="Line 90"/>
        <xdr:cNvSpPr>
          <a:spLocks/>
        </xdr:cNvSpPr>
      </xdr:nvSpPr>
      <xdr:spPr>
        <a:xfrm flipV="1">
          <a:off x="11058525" y="184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1352550</xdr:rowOff>
    </xdr:from>
    <xdr:to>
      <xdr:col>22</xdr:col>
      <xdr:colOff>209550</xdr:colOff>
      <xdr:row>1</xdr:row>
      <xdr:rowOff>1533525</xdr:rowOff>
    </xdr:to>
    <xdr:sp>
      <xdr:nvSpPr>
        <xdr:cNvPr id="80" name="Line 91"/>
        <xdr:cNvSpPr>
          <a:spLocks/>
        </xdr:cNvSpPr>
      </xdr:nvSpPr>
      <xdr:spPr>
        <a:xfrm>
          <a:off x="11058525" y="15144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1533525</xdr:rowOff>
    </xdr:from>
    <xdr:to>
      <xdr:col>22</xdr:col>
      <xdr:colOff>209550</xdr:colOff>
      <xdr:row>1</xdr:row>
      <xdr:rowOff>1676400</xdr:rowOff>
    </xdr:to>
    <xdr:sp>
      <xdr:nvSpPr>
        <xdr:cNvPr id="81" name="Line 92"/>
        <xdr:cNvSpPr>
          <a:spLocks/>
        </xdr:cNvSpPr>
      </xdr:nvSpPr>
      <xdr:spPr>
        <a:xfrm flipV="1">
          <a:off x="11058525" y="1695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1743075</xdr:rowOff>
    </xdr:from>
    <xdr:to>
      <xdr:col>25</xdr:col>
      <xdr:colOff>361950</xdr:colOff>
      <xdr:row>1</xdr:row>
      <xdr:rowOff>1952625</xdr:rowOff>
    </xdr:to>
    <xdr:sp>
      <xdr:nvSpPr>
        <xdr:cNvPr id="82" name="TextBox 93"/>
        <xdr:cNvSpPr txBox="1">
          <a:spLocks noChangeArrowheads="1"/>
        </xdr:cNvSpPr>
      </xdr:nvSpPr>
      <xdr:spPr>
        <a:xfrm>
          <a:off x="11306175" y="1905000"/>
          <a:ext cx="14192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основания труб</a:t>
          </a:r>
        </a:p>
      </xdr:txBody>
    </xdr:sp>
    <xdr:clientData/>
  </xdr:twoCellAnchor>
  <xdr:twoCellAnchor>
    <xdr:from>
      <xdr:col>22</xdr:col>
      <xdr:colOff>209550</xdr:colOff>
      <xdr:row>1</xdr:row>
      <xdr:rowOff>1590675</xdr:rowOff>
    </xdr:from>
    <xdr:to>
      <xdr:col>23</xdr:col>
      <xdr:colOff>0</xdr:colOff>
      <xdr:row>1</xdr:row>
      <xdr:rowOff>1847850</xdr:rowOff>
    </xdr:to>
    <xdr:sp>
      <xdr:nvSpPr>
        <xdr:cNvPr id="83" name="Line 94"/>
        <xdr:cNvSpPr>
          <a:spLocks/>
        </xdr:cNvSpPr>
      </xdr:nvSpPr>
      <xdr:spPr>
        <a:xfrm>
          <a:off x="11058525" y="17526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228600</xdr:colOff>
      <xdr:row>1</xdr:row>
      <xdr:rowOff>1076325</xdr:rowOff>
    </xdr:from>
    <xdr:to>
      <xdr:col>22</xdr:col>
      <xdr:colOff>228600</xdr:colOff>
      <xdr:row>1</xdr:row>
      <xdr:rowOff>1076325</xdr:rowOff>
    </xdr:to>
    <xdr:sp>
      <xdr:nvSpPr>
        <xdr:cNvPr id="84" name="Line 95"/>
        <xdr:cNvSpPr>
          <a:spLocks/>
        </xdr:cNvSpPr>
      </xdr:nvSpPr>
      <xdr:spPr>
        <a:xfrm>
          <a:off x="10620375" y="1238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228600</xdr:colOff>
      <xdr:row>1</xdr:row>
      <xdr:rowOff>1304925</xdr:rowOff>
    </xdr:from>
    <xdr:to>
      <xdr:col>22</xdr:col>
      <xdr:colOff>228600</xdr:colOff>
      <xdr:row>1</xdr:row>
      <xdr:rowOff>1304925</xdr:rowOff>
    </xdr:to>
    <xdr:sp>
      <xdr:nvSpPr>
        <xdr:cNvPr id="85" name="Line 96"/>
        <xdr:cNvSpPr>
          <a:spLocks/>
        </xdr:cNvSpPr>
      </xdr:nvSpPr>
      <xdr:spPr>
        <a:xfrm>
          <a:off x="10620375" y="146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1314450</xdr:rowOff>
    </xdr:from>
    <xdr:to>
      <xdr:col>22</xdr:col>
      <xdr:colOff>209550</xdr:colOff>
      <xdr:row>1</xdr:row>
      <xdr:rowOff>1543050</xdr:rowOff>
    </xdr:to>
    <xdr:sp>
      <xdr:nvSpPr>
        <xdr:cNvPr id="86" name="Line 97"/>
        <xdr:cNvSpPr>
          <a:spLocks/>
        </xdr:cNvSpPr>
      </xdr:nvSpPr>
      <xdr:spPr>
        <a:xfrm flipV="1">
          <a:off x="11058525" y="1476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895350</xdr:rowOff>
    </xdr:from>
    <xdr:to>
      <xdr:col>22</xdr:col>
      <xdr:colOff>209550</xdr:colOff>
      <xdr:row>1</xdr:row>
      <xdr:rowOff>1076325</xdr:rowOff>
    </xdr:to>
    <xdr:sp>
      <xdr:nvSpPr>
        <xdr:cNvPr id="87" name="Line 98"/>
        <xdr:cNvSpPr>
          <a:spLocks/>
        </xdr:cNvSpPr>
      </xdr:nvSpPr>
      <xdr:spPr>
        <a:xfrm>
          <a:off x="11058525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1</xdr:row>
      <xdr:rowOff>1066800</xdr:rowOff>
    </xdr:from>
    <xdr:to>
      <xdr:col>22</xdr:col>
      <xdr:colOff>209550</xdr:colOff>
      <xdr:row>1</xdr:row>
      <xdr:rowOff>1333500</xdr:rowOff>
    </xdr:to>
    <xdr:sp>
      <xdr:nvSpPr>
        <xdr:cNvPr id="88" name="Line 99"/>
        <xdr:cNvSpPr>
          <a:spLocks/>
        </xdr:cNvSpPr>
      </xdr:nvSpPr>
      <xdr:spPr>
        <a:xfrm>
          <a:off x="11058525" y="12287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66675</xdr:colOff>
      <xdr:row>1</xdr:row>
      <xdr:rowOff>923925</xdr:rowOff>
    </xdr:from>
    <xdr:to>
      <xdr:col>25</xdr:col>
      <xdr:colOff>428625</xdr:colOff>
      <xdr:row>1</xdr:row>
      <xdr:rowOff>1133475</xdr:rowOff>
    </xdr:to>
    <xdr:sp>
      <xdr:nvSpPr>
        <xdr:cNvPr id="89" name="TextBox 100"/>
        <xdr:cNvSpPr txBox="1">
          <a:spLocks noChangeArrowheads="1"/>
        </xdr:cNvSpPr>
      </xdr:nvSpPr>
      <xdr:spPr>
        <a:xfrm>
          <a:off x="11372850" y="1085850"/>
          <a:ext cx="14192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засыпки труб</a:t>
          </a:r>
        </a:p>
      </xdr:txBody>
    </xdr:sp>
    <xdr:clientData/>
  </xdr:twoCellAnchor>
  <xdr:twoCellAnchor>
    <xdr:from>
      <xdr:col>22</xdr:col>
      <xdr:colOff>200025</xdr:colOff>
      <xdr:row>1</xdr:row>
      <xdr:rowOff>1028700</xdr:rowOff>
    </xdr:from>
    <xdr:to>
      <xdr:col>23</xdr:col>
      <xdr:colOff>66675</xdr:colOff>
      <xdr:row>1</xdr:row>
      <xdr:rowOff>1209675</xdr:rowOff>
    </xdr:to>
    <xdr:sp>
      <xdr:nvSpPr>
        <xdr:cNvPr id="90" name="Line 101"/>
        <xdr:cNvSpPr>
          <a:spLocks/>
        </xdr:cNvSpPr>
      </xdr:nvSpPr>
      <xdr:spPr>
        <a:xfrm flipV="1">
          <a:off x="11049000" y="119062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</xdr:row>
      <xdr:rowOff>742950</xdr:rowOff>
    </xdr:from>
    <xdr:to>
      <xdr:col>3</xdr:col>
      <xdr:colOff>142875</xdr:colOff>
      <xdr:row>1</xdr:row>
      <xdr:rowOff>771525</xdr:rowOff>
    </xdr:to>
    <xdr:sp>
      <xdr:nvSpPr>
        <xdr:cNvPr id="91" name="Line 102"/>
        <xdr:cNvSpPr>
          <a:spLocks/>
        </xdr:cNvSpPr>
      </xdr:nvSpPr>
      <xdr:spPr>
        <a:xfrm flipV="1">
          <a:off x="2276475" y="90487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47625</xdr:colOff>
      <xdr:row>1</xdr:row>
      <xdr:rowOff>885825</xdr:rowOff>
    </xdr:from>
    <xdr:to>
      <xdr:col>14</xdr:col>
      <xdr:colOff>247650</xdr:colOff>
      <xdr:row>1</xdr:row>
      <xdr:rowOff>885825</xdr:rowOff>
    </xdr:to>
    <xdr:sp>
      <xdr:nvSpPr>
        <xdr:cNvPr id="92" name="Line 103"/>
        <xdr:cNvSpPr>
          <a:spLocks/>
        </xdr:cNvSpPr>
      </xdr:nvSpPr>
      <xdr:spPr>
        <a:xfrm flipH="1">
          <a:off x="7239000" y="1047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228600</xdr:rowOff>
    </xdr:from>
    <xdr:to>
      <xdr:col>24</xdr:col>
      <xdr:colOff>57150</xdr:colOff>
      <xdr:row>1</xdr:row>
      <xdr:rowOff>1695450</xdr:rowOff>
    </xdr:to>
    <xdr:sp>
      <xdr:nvSpPr>
        <xdr:cNvPr id="1" name="AutoShape 1"/>
        <xdr:cNvSpPr>
          <a:spLocks/>
        </xdr:cNvSpPr>
      </xdr:nvSpPr>
      <xdr:spPr>
        <a:xfrm>
          <a:off x="9229725" y="390525"/>
          <a:ext cx="2847975" cy="14668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1066800</xdr:rowOff>
    </xdr:from>
    <xdr:to>
      <xdr:col>23</xdr:col>
      <xdr:colOff>257175</xdr:colOff>
      <xdr:row>1</xdr:row>
      <xdr:rowOff>1695450</xdr:rowOff>
    </xdr:to>
    <xdr:sp>
      <xdr:nvSpPr>
        <xdr:cNvPr id="2" name="AutoShape 2"/>
        <xdr:cNvSpPr>
          <a:spLocks/>
        </xdr:cNvSpPr>
      </xdr:nvSpPr>
      <xdr:spPr>
        <a:xfrm>
          <a:off x="9648825" y="1228725"/>
          <a:ext cx="2019300" cy="638175"/>
        </a:xfrm>
        <a:prstGeom prst="trapezoid">
          <a:avLst>
            <a:gd name="adj" fmla="val -3494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1143000</xdr:rowOff>
    </xdr:from>
    <xdr:to>
      <xdr:col>13</xdr:col>
      <xdr:colOff>371475</xdr:colOff>
      <xdr:row>1</xdr:row>
      <xdr:rowOff>1333500</xdr:rowOff>
    </xdr:to>
    <xdr:sp>
      <xdr:nvSpPr>
        <xdr:cNvPr id="3" name="AutoShape 3"/>
        <xdr:cNvSpPr>
          <a:spLocks/>
        </xdr:cNvSpPr>
      </xdr:nvSpPr>
      <xdr:spPr>
        <a:xfrm rot="5675542">
          <a:off x="2667000" y="1304925"/>
          <a:ext cx="4543425" cy="190500"/>
        </a:xfrm>
        <a:prstGeom prst="can">
          <a:avLst>
            <a:gd name="adj" fmla="val -47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276225</xdr:rowOff>
    </xdr:from>
    <xdr:to>
      <xdr:col>13</xdr:col>
      <xdr:colOff>276225</xdr:colOff>
      <xdr:row>1</xdr:row>
      <xdr:rowOff>409575</xdr:rowOff>
    </xdr:to>
    <xdr:sp>
      <xdr:nvSpPr>
        <xdr:cNvPr id="4" name="Line 4"/>
        <xdr:cNvSpPr>
          <a:spLocks/>
        </xdr:cNvSpPr>
      </xdr:nvSpPr>
      <xdr:spPr>
        <a:xfrm flipV="1">
          <a:off x="2733675" y="438150"/>
          <a:ext cx="438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266700</xdr:rowOff>
    </xdr:from>
    <xdr:to>
      <xdr:col>3</xdr:col>
      <xdr:colOff>361950</xdr:colOff>
      <xdr:row>1</xdr:row>
      <xdr:rowOff>981075</xdr:rowOff>
    </xdr:to>
    <xdr:sp>
      <xdr:nvSpPr>
        <xdr:cNvPr id="5" name="Line 5"/>
        <xdr:cNvSpPr>
          <a:spLocks/>
        </xdr:cNvSpPr>
      </xdr:nvSpPr>
      <xdr:spPr>
        <a:xfrm>
          <a:off x="2733675" y="4286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285750</xdr:colOff>
      <xdr:row>1</xdr:row>
      <xdr:rowOff>171450</xdr:rowOff>
    </xdr:from>
    <xdr:to>
      <xdr:col>13</xdr:col>
      <xdr:colOff>285750</xdr:colOff>
      <xdr:row>1</xdr:row>
      <xdr:rowOff>1304925</xdr:rowOff>
    </xdr:to>
    <xdr:sp>
      <xdr:nvSpPr>
        <xdr:cNvPr id="6" name="Line 6"/>
        <xdr:cNvSpPr>
          <a:spLocks/>
        </xdr:cNvSpPr>
      </xdr:nvSpPr>
      <xdr:spPr>
        <a:xfrm>
          <a:off x="7124700" y="3333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1</xdr:row>
      <xdr:rowOff>2190750</xdr:rowOff>
    </xdr:from>
    <xdr:to>
      <xdr:col>13</xdr:col>
      <xdr:colOff>304800</xdr:colOff>
      <xdr:row>1</xdr:row>
      <xdr:rowOff>2190750</xdr:rowOff>
    </xdr:to>
    <xdr:sp>
      <xdr:nvSpPr>
        <xdr:cNvPr id="7" name="Line 7"/>
        <xdr:cNvSpPr>
          <a:spLocks/>
        </xdr:cNvSpPr>
      </xdr:nvSpPr>
      <xdr:spPr>
        <a:xfrm>
          <a:off x="2724150" y="235267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1924050</xdr:rowOff>
    </xdr:from>
    <xdr:to>
      <xdr:col>9</xdr:col>
      <xdr:colOff>428625</xdr:colOff>
      <xdr:row>1</xdr:row>
      <xdr:rowOff>2133600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657725" y="2085975"/>
          <a:ext cx="8191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 участка</a:t>
          </a:r>
        </a:p>
      </xdr:txBody>
    </xdr:sp>
    <xdr:clientData/>
  </xdr:twoCellAnchor>
  <xdr:twoCellAnchor>
    <xdr:from>
      <xdr:col>7</xdr:col>
      <xdr:colOff>257175</xdr:colOff>
      <xdr:row>1</xdr:row>
      <xdr:rowOff>1438275</xdr:rowOff>
    </xdr:from>
    <xdr:to>
      <xdr:col>9</xdr:col>
      <xdr:colOff>295275</xdr:colOff>
      <xdr:row>1</xdr:row>
      <xdr:rowOff>1485900</xdr:rowOff>
    </xdr:to>
    <xdr:sp>
      <xdr:nvSpPr>
        <xdr:cNvPr id="9" name="Line 11"/>
        <xdr:cNvSpPr>
          <a:spLocks/>
        </xdr:cNvSpPr>
      </xdr:nvSpPr>
      <xdr:spPr>
        <a:xfrm>
          <a:off x="4410075" y="1600200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1552575</xdr:rowOff>
    </xdr:from>
    <xdr:to>
      <xdr:col>8</xdr:col>
      <xdr:colOff>95250</xdr:colOff>
      <xdr:row>1</xdr:row>
      <xdr:rowOff>1762125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848100" y="1714500"/>
          <a:ext cx="8477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% уклона</a:t>
          </a:r>
        </a:p>
      </xdr:txBody>
    </xdr:sp>
    <xdr:clientData/>
  </xdr:twoCellAnchor>
  <xdr:twoCellAnchor>
    <xdr:from>
      <xdr:col>3</xdr:col>
      <xdr:colOff>142875</xdr:colOff>
      <xdr:row>1</xdr:row>
      <xdr:rowOff>400050</xdr:rowOff>
    </xdr:from>
    <xdr:to>
      <xdr:col>3</xdr:col>
      <xdr:colOff>142875</xdr:colOff>
      <xdr:row>1</xdr:row>
      <xdr:rowOff>1181100</xdr:rowOff>
    </xdr:to>
    <xdr:sp>
      <xdr:nvSpPr>
        <xdr:cNvPr id="11" name="Line 13"/>
        <xdr:cNvSpPr>
          <a:spLocks/>
        </xdr:cNvSpPr>
      </xdr:nvSpPr>
      <xdr:spPr>
        <a:xfrm>
          <a:off x="2514600" y="5619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609600</xdr:rowOff>
    </xdr:from>
    <xdr:to>
      <xdr:col>3</xdr:col>
      <xdr:colOff>9525</xdr:colOff>
      <xdr:row>1</xdr:row>
      <xdr:rowOff>962025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476375" y="771525"/>
          <a:ext cx="9048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заложения начало</a:t>
          </a:r>
        </a:p>
      </xdr:txBody>
    </xdr:sp>
    <xdr:clientData/>
  </xdr:twoCellAnchor>
  <xdr:twoCellAnchor>
    <xdr:from>
      <xdr:col>4</xdr:col>
      <xdr:colOff>400050</xdr:colOff>
      <xdr:row>1</xdr:row>
      <xdr:rowOff>381000</xdr:rowOff>
    </xdr:from>
    <xdr:to>
      <xdr:col>5</xdr:col>
      <xdr:colOff>66675</xdr:colOff>
      <xdr:row>1</xdr:row>
      <xdr:rowOff>504825</xdr:rowOff>
    </xdr:to>
    <xdr:sp>
      <xdr:nvSpPr>
        <xdr:cNvPr id="13" name="Line 15"/>
        <xdr:cNvSpPr>
          <a:spLocks/>
        </xdr:cNvSpPr>
      </xdr:nvSpPr>
      <xdr:spPr>
        <a:xfrm flipH="1">
          <a:off x="3209925" y="5429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381000</xdr:rowOff>
    </xdr:from>
    <xdr:to>
      <xdr:col>5</xdr:col>
      <xdr:colOff>200025</xdr:colOff>
      <xdr:row>1</xdr:row>
      <xdr:rowOff>495300</xdr:rowOff>
    </xdr:to>
    <xdr:sp>
      <xdr:nvSpPr>
        <xdr:cNvPr id="14" name="Line 16"/>
        <xdr:cNvSpPr>
          <a:spLocks/>
        </xdr:cNvSpPr>
      </xdr:nvSpPr>
      <xdr:spPr>
        <a:xfrm flipH="1">
          <a:off x="3343275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381000</xdr:rowOff>
    </xdr:from>
    <xdr:to>
      <xdr:col>5</xdr:col>
      <xdr:colOff>323850</xdr:colOff>
      <xdr:row>1</xdr:row>
      <xdr:rowOff>495300</xdr:rowOff>
    </xdr:to>
    <xdr:sp>
      <xdr:nvSpPr>
        <xdr:cNvPr id="15" name="Line 17"/>
        <xdr:cNvSpPr>
          <a:spLocks/>
        </xdr:cNvSpPr>
      </xdr:nvSpPr>
      <xdr:spPr>
        <a:xfrm flipH="1">
          <a:off x="3476625" y="5429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</xdr:row>
      <xdr:rowOff>476250</xdr:rowOff>
    </xdr:from>
    <xdr:to>
      <xdr:col>4</xdr:col>
      <xdr:colOff>219075</xdr:colOff>
      <xdr:row>1</xdr:row>
      <xdr:rowOff>533400</xdr:rowOff>
    </xdr:to>
    <xdr:sp>
      <xdr:nvSpPr>
        <xdr:cNvPr id="16" name="Line 18"/>
        <xdr:cNvSpPr>
          <a:spLocks/>
        </xdr:cNvSpPr>
      </xdr:nvSpPr>
      <xdr:spPr>
        <a:xfrm>
          <a:off x="2981325" y="6381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400050</xdr:rowOff>
    </xdr:from>
    <xdr:to>
      <xdr:col>4</xdr:col>
      <xdr:colOff>361950</xdr:colOff>
      <xdr:row>1</xdr:row>
      <xdr:rowOff>514350</xdr:rowOff>
    </xdr:to>
    <xdr:sp>
      <xdr:nvSpPr>
        <xdr:cNvPr id="17" name="Line 19"/>
        <xdr:cNvSpPr>
          <a:spLocks/>
        </xdr:cNvSpPr>
      </xdr:nvSpPr>
      <xdr:spPr>
        <a:xfrm>
          <a:off x="3057525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1</xdr:row>
      <xdr:rowOff>390525</xdr:rowOff>
    </xdr:from>
    <xdr:to>
      <xdr:col>5</xdr:col>
      <xdr:colOff>9525</xdr:colOff>
      <xdr:row>1</xdr:row>
      <xdr:rowOff>447675</xdr:rowOff>
    </xdr:to>
    <xdr:sp>
      <xdr:nvSpPr>
        <xdr:cNvPr id="18" name="Line 20"/>
        <xdr:cNvSpPr>
          <a:spLocks/>
        </xdr:cNvSpPr>
      </xdr:nvSpPr>
      <xdr:spPr>
        <a:xfrm>
          <a:off x="3200400" y="5524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400050</xdr:rowOff>
    </xdr:from>
    <xdr:to>
      <xdr:col>3</xdr:col>
      <xdr:colOff>419100</xdr:colOff>
      <xdr:row>1</xdr:row>
      <xdr:rowOff>457200</xdr:rowOff>
    </xdr:to>
    <xdr:sp>
      <xdr:nvSpPr>
        <xdr:cNvPr id="19" name="Line 21"/>
        <xdr:cNvSpPr>
          <a:spLocks/>
        </xdr:cNvSpPr>
      </xdr:nvSpPr>
      <xdr:spPr>
        <a:xfrm flipH="1">
          <a:off x="2733675" y="5619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400050</xdr:rowOff>
    </xdr:from>
    <xdr:to>
      <xdr:col>4</xdr:col>
      <xdr:colOff>104775</xdr:colOff>
      <xdr:row>1</xdr:row>
      <xdr:rowOff>514350</xdr:rowOff>
    </xdr:to>
    <xdr:sp>
      <xdr:nvSpPr>
        <xdr:cNvPr id="20" name="Line 22"/>
        <xdr:cNvSpPr>
          <a:spLocks/>
        </xdr:cNvSpPr>
      </xdr:nvSpPr>
      <xdr:spPr>
        <a:xfrm flipH="1">
          <a:off x="2809875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1</xdr:row>
      <xdr:rowOff>400050</xdr:rowOff>
    </xdr:from>
    <xdr:to>
      <xdr:col>4</xdr:col>
      <xdr:colOff>238125</xdr:colOff>
      <xdr:row>1</xdr:row>
      <xdr:rowOff>514350</xdr:rowOff>
    </xdr:to>
    <xdr:sp>
      <xdr:nvSpPr>
        <xdr:cNvPr id="21" name="Line 23"/>
        <xdr:cNvSpPr>
          <a:spLocks/>
        </xdr:cNvSpPr>
      </xdr:nvSpPr>
      <xdr:spPr>
        <a:xfrm flipH="1">
          <a:off x="2943225" y="5619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371475</xdr:rowOff>
    </xdr:from>
    <xdr:to>
      <xdr:col>6</xdr:col>
      <xdr:colOff>152400</xdr:colOff>
      <xdr:row>1</xdr:row>
      <xdr:rowOff>485775</xdr:rowOff>
    </xdr:to>
    <xdr:sp>
      <xdr:nvSpPr>
        <xdr:cNvPr id="22" name="Line 24"/>
        <xdr:cNvSpPr>
          <a:spLocks/>
        </xdr:cNvSpPr>
      </xdr:nvSpPr>
      <xdr:spPr>
        <a:xfrm flipH="1">
          <a:off x="3752850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371475</xdr:rowOff>
    </xdr:from>
    <xdr:to>
      <xdr:col>6</xdr:col>
      <xdr:colOff>285750</xdr:colOff>
      <xdr:row>1</xdr:row>
      <xdr:rowOff>485775</xdr:rowOff>
    </xdr:to>
    <xdr:sp>
      <xdr:nvSpPr>
        <xdr:cNvPr id="23" name="Line 25"/>
        <xdr:cNvSpPr>
          <a:spLocks/>
        </xdr:cNvSpPr>
      </xdr:nvSpPr>
      <xdr:spPr>
        <a:xfrm flipH="1">
          <a:off x="3876675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</xdr:row>
      <xdr:rowOff>371475</xdr:rowOff>
    </xdr:from>
    <xdr:to>
      <xdr:col>6</xdr:col>
      <xdr:colOff>419100</xdr:colOff>
      <xdr:row>1</xdr:row>
      <xdr:rowOff>485775</xdr:rowOff>
    </xdr:to>
    <xdr:sp>
      <xdr:nvSpPr>
        <xdr:cNvPr id="24" name="Line 26"/>
        <xdr:cNvSpPr>
          <a:spLocks/>
        </xdr:cNvSpPr>
      </xdr:nvSpPr>
      <xdr:spPr>
        <a:xfrm flipH="1">
          <a:off x="4010025" y="5334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1</xdr:row>
      <xdr:rowOff>466725</xdr:rowOff>
    </xdr:from>
    <xdr:to>
      <xdr:col>5</xdr:col>
      <xdr:colOff>304800</xdr:colOff>
      <xdr:row>1</xdr:row>
      <xdr:rowOff>523875</xdr:rowOff>
    </xdr:to>
    <xdr:sp>
      <xdr:nvSpPr>
        <xdr:cNvPr id="25" name="Line 27"/>
        <xdr:cNvSpPr>
          <a:spLocks/>
        </xdr:cNvSpPr>
      </xdr:nvSpPr>
      <xdr:spPr>
        <a:xfrm>
          <a:off x="3514725" y="6286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</xdr:row>
      <xdr:rowOff>390525</xdr:rowOff>
    </xdr:from>
    <xdr:to>
      <xdr:col>6</xdr:col>
      <xdr:colOff>0</xdr:colOff>
      <xdr:row>1</xdr:row>
      <xdr:rowOff>504825</xdr:rowOff>
    </xdr:to>
    <xdr:sp>
      <xdr:nvSpPr>
        <xdr:cNvPr id="26" name="Line 28"/>
        <xdr:cNvSpPr>
          <a:spLocks/>
        </xdr:cNvSpPr>
      </xdr:nvSpPr>
      <xdr:spPr>
        <a:xfrm>
          <a:off x="3600450" y="5524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381000</xdr:rowOff>
    </xdr:from>
    <xdr:to>
      <xdr:col>6</xdr:col>
      <xdr:colOff>95250</xdr:colOff>
      <xdr:row>1</xdr:row>
      <xdr:rowOff>438150</xdr:rowOff>
    </xdr:to>
    <xdr:sp>
      <xdr:nvSpPr>
        <xdr:cNvPr id="27" name="Line 29"/>
        <xdr:cNvSpPr>
          <a:spLocks/>
        </xdr:cNvSpPr>
      </xdr:nvSpPr>
      <xdr:spPr>
        <a:xfrm>
          <a:off x="3733800" y="5429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352425</xdr:rowOff>
    </xdr:from>
    <xdr:to>
      <xdr:col>7</xdr:col>
      <xdr:colOff>238125</xdr:colOff>
      <xdr:row>1</xdr:row>
      <xdr:rowOff>466725</xdr:rowOff>
    </xdr:to>
    <xdr:sp>
      <xdr:nvSpPr>
        <xdr:cNvPr id="28" name="Line 30"/>
        <xdr:cNvSpPr>
          <a:spLocks/>
        </xdr:cNvSpPr>
      </xdr:nvSpPr>
      <xdr:spPr>
        <a:xfrm flipH="1">
          <a:off x="4286250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1</xdr:row>
      <xdr:rowOff>352425</xdr:rowOff>
    </xdr:from>
    <xdr:to>
      <xdr:col>7</xdr:col>
      <xdr:colOff>371475</xdr:colOff>
      <xdr:row>1</xdr:row>
      <xdr:rowOff>466725</xdr:rowOff>
    </xdr:to>
    <xdr:sp>
      <xdr:nvSpPr>
        <xdr:cNvPr id="29" name="Line 31"/>
        <xdr:cNvSpPr>
          <a:spLocks/>
        </xdr:cNvSpPr>
      </xdr:nvSpPr>
      <xdr:spPr>
        <a:xfrm flipH="1">
          <a:off x="4410075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390525</xdr:colOff>
      <xdr:row>1</xdr:row>
      <xdr:rowOff>352425</xdr:rowOff>
    </xdr:from>
    <xdr:to>
      <xdr:col>8</xdr:col>
      <xdr:colOff>57150</xdr:colOff>
      <xdr:row>1</xdr:row>
      <xdr:rowOff>466725</xdr:rowOff>
    </xdr:to>
    <xdr:sp>
      <xdr:nvSpPr>
        <xdr:cNvPr id="30" name="Line 32"/>
        <xdr:cNvSpPr>
          <a:spLocks/>
        </xdr:cNvSpPr>
      </xdr:nvSpPr>
      <xdr:spPr>
        <a:xfrm flipH="1">
          <a:off x="4543425" y="5143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438150</xdr:rowOff>
    </xdr:from>
    <xdr:to>
      <xdr:col>6</xdr:col>
      <xdr:colOff>390525</xdr:colOff>
      <xdr:row>1</xdr:row>
      <xdr:rowOff>495300</xdr:rowOff>
    </xdr:to>
    <xdr:sp>
      <xdr:nvSpPr>
        <xdr:cNvPr id="31" name="Line 33"/>
        <xdr:cNvSpPr>
          <a:spLocks/>
        </xdr:cNvSpPr>
      </xdr:nvSpPr>
      <xdr:spPr>
        <a:xfrm>
          <a:off x="4057650" y="6000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</xdr:row>
      <xdr:rowOff>361950</xdr:rowOff>
    </xdr:from>
    <xdr:to>
      <xdr:col>7</xdr:col>
      <xdr:colOff>85725</xdr:colOff>
      <xdr:row>1</xdr:row>
      <xdr:rowOff>476250</xdr:rowOff>
    </xdr:to>
    <xdr:sp>
      <xdr:nvSpPr>
        <xdr:cNvPr id="32" name="Line 34"/>
        <xdr:cNvSpPr>
          <a:spLocks/>
        </xdr:cNvSpPr>
      </xdr:nvSpPr>
      <xdr:spPr>
        <a:xfrm>
          <a:off x="4133850" y="5238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352425</xdr:rowOff>
    </xdr:from>
    <xdr:to>
      <xdr:col>7</xdr:col>
      <xdr:colOff>190500</xdr:colOff>
      <xdr:row>1</xdr:row>
      <xdr:rowOff>409575</xdr:rowOff>
    </xdr:to>
    <xdr:sp>
      <xdr:nvSpPr>
        <xdr:cNvPr id="33" name="Line 35"/>
        <xdr:cNvSpPr>
          <a:spLocks/>
        </xdr:cNvSpPr>
      </xdr:nvSpPr>
      <xdr:spPr>
        <a:xfrm>
          <a:off x="4276725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333375</xdr:rowOff>
    </xdr:from>
    <xdr:to>
      <xdr:col>8</xdr:col>
      <xdr:colOff>314325</xdr:colOff>
      <xdr:row>1</xdr:row>
      <xdr:rowOff>457200</xdr:rowOff>
    </xdr:to>
    <xdr:sp>
      <xdr:nvSpPr>
        <xdr:cNvPr id="34" name="Line 36"/>
        <xdr:cNvSpPr>
          <a:spLocks/>
        </xdr:cNvSpPr>
      </xdr:nvSpPr>
      <xdr:spPr>
        <a:xfrm flipH="1">
          <a:off x="481012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1</xdr:row>
      <xdr:rowOff>333375</xdr:rowOff>
    </xdr:from>
    <xdr:to>
      <xdr:col>9</xdr:col>
      <xdr:colOff>0</xdr:colOff>
      <xdr:row>1</xdr:row>
      <xdr:rowOff>457200</xdr:rowOff>
    </xdr:to>
    <xdr:sp>
      <xdr:nvSpPr>
        <xdr:cNvPr id="35" name="Line 37"/>
        <xdr:cNvSpPr>
          <a:spLocks/>
        </xdr:cNvSpPr>
      </xdr:nvSpPr>
      <xdr:spPr>
        <a:xfrm flipH="1">
          <a:off x="494347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333375</xdr:rowOff>
    </xdr:from>
    <xdr:to>
      <xdr:col>9</xdr:col>
      <xdr:colOff>133350</xdr:colOff>
      <xdr:row>1</xdr:row>
      <xdr:rowOff>457200</xdr:rowOff>
    </xdr:to>
    <xdr:sp>
      <xdr:nvSpPr>
        <xdr:cNvPr id="36" name="Line 38"/>
        <xdr:cNvSpPr>
          <a:spLocks/>
        </xdr:cNvSpPr>
      </xdr:nvSpPr>
      <xdr:spPr>
        <a:xfrm flipH="1">
          <a:off x="5067300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</xdr:row>
      <xdr:rowOff>428625</xdr:rowOff>
    </xdr:from>
    <xdr:to>
      <xdr:col>8</xdr:col>
      <xdr:colOff>19050</xdr:colOff>
      <xdr:row>1</xdr:row>
      <xdr:rowOff>485775</xdr:rowOff>
    </xdr:to>
    <xdr:sp>
      <xdr:nvSpPr>
        <xdr:cNvPr id="37" name="Line 39"/>
        <xdr:cNvSpPr>
          <a:spLocks/>
        </xdr:cNvSpPr>
      </xdr:nvSpPr>
      <xdr:spPr>
        <a:xfrm>
          <a:off x="4581525" y="590550"/>
          <a:ext cx="381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352425</xdr:rowOff>
    </xdr:from>
    <xdr:to>
      <xdr:col>8</xdr:col>
      <xdr:colOff>161925</xdr:colOff>
      <xdr:row>1</xdr:row>
      <xdr:rowOff>466725</xdr:rowOff>
    </xdr:to>
    <xdr:sp>
      <xdr:nvSpPr>
        <xdr:cNvPr id="38" name="Line 40"/>
        <xdr:cNvSpPr>
          <a:spLocks/>
        </xdr:cNvSpPr>
      </xdr:nvSpPr>
      <xdr:spPr>
        <a:xfrm>
          <a:off x="4657725" y="5143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352425</xdr:rowOff>
    </xdr:from>
    <xdr:to>
      <xdr:col>8</xdr:col>
      <xdr:colOff>266700</xdr:colOff>
      <xdr:row>1</xdr:row>
      <xdr:rowOff>409575</xdr:rowOff>
    </xdr:to>
    <xdr:sp>
      <xdr:nvSpPr>
        <xdr:cNvPr id="39" name="Line 41"/>
        <xdr:cNvSpPr>
          <a:spLocks/>
        </xdr:cNvSpPr>
      </xdr:nvSpPr>
      <xdr:spPr>
        <a:xfrm>
          <a:off x="4800600" y="5143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295275</xdr:colOff>
      <xdr:row>1</xdr:row>
      <xdr:rowOff>304800</xdr:rowOff>
    </xdr:from>
    <xdr:to>
      <xdr:col>9</xdr:col>
      <xdr:colOff>400050</xdr:colOff>
      <xdr:row>1</xdr:row>
      <xdr:rowOff>438150</xdr:rowOff>
    </xdr:to>
    <xdr:sp>
      <xdr:nvSpPr>
        <xdr:cNvPr id="40" name="Line 42"/>
        <xdr:cNvSpPr>
          <a:spLocks/>
        </xdr:cNvSpPr>
      </xdr:nvSpPr>
      <xdr:spPr>
        <a:xfrm flipH="1">
          <a:off x="5343525" y="46672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1</xdr:row>
      <xdr:rowOff>304800</xdr:rowOff>
    </xdr:from>
    <xdr:to>
      <xdr:col>10</xdr:col>
      <xdr:colOff>85725</xdr:colOff>
      <xdr:row>1</xdr:row>
      <xdr:rowOff>428625</xdr:rowOff>
    </xdr:to>
    <xdr:sp>
      <xdr:nvSpPr>
        <xdr:cNvPr id="41" name="Line 43"/>
        <xdr:cNvSpPr>
          <a:spLocks/>
        </xdr:cNvSpPr>
      </xdr:nvSpPr>
      <xdr:spPr>
        <a:xfrm flipH="1">
          <a:off x="5476875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1</xdr:row>
      <xdr:rowOff>304800</xdr:rowOff>
    </xdr:from>
    <xdr:to>
      <xdr:col>10</xdr:col>
      <xdr:colOff>219075</xdr:colOff>
      <xdr:row>1</xdr:row>
      <xdr:rowOff>428625</xdr:rowOff>
    </xdr:to>
    <xdr:sp>
      <xdr:nvSpPr>
        <xdr:cNvPr id="42" name="Line 44"/>
        <xdr:cNvSpPr>
          <a:spLocks/>
        </xdr:cNvSpPr>
      </xdr:nvSpPr>
      <xdr:spPr>
        <a:xfrm flipH="1">
          <a:off x="5600700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</xdr:row>
      <xdr:rowOff>409575</xdr:rowOff>
    </xdr:from>
    <xdr:to>
      <xdr:col>9</xdr:col>
      <xdr:colOff>104775</xdr:colOff>
      <xdr:row>1</xdr:row>
      <xdr:rowOff>466725</xdr:rowOff>
    </xdr:to>
    <xdr:sp>
      <xdr:nvSpPr>
        <xdr:cNvPr id="43" name="Line 45"/>
        <xdr:cNvSpPr>
          <a:spLocks/>
        </xdr:cNvSpPr>
      </xdr:nvSpPr>
      <xdr:spPr>
        <a:xfrm>
          <a:off x="5114925" y="5715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333375</xdr:rowOff>
    </xdr:from>
    <xdr:to>
      <xdr:col>9</xdr:col>
      <xdr:colOff>247650</xdr:colOff>
      <xdr:row>1</xdr:row>
      <xdr:rowOff>457200</xdr:rowOff>
    </xdr:to>
    <xdr:sp>
      <xdr:nvSpPr>
        <xdr:cNvPr id="44" name="Line 46"/>
        <xdr:cNvSpPr>
          <a:spLocks/>
        </xdr:cNvSpPr>
      </xdr:nvSpPr>
      <xdr:spPr>
        <a:xfrm>
          <a:off x="5191125" y="4953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323850</xdr:rowOff>
    </xdr:from>
    <xdr:to>
      <xdr:col>9</xdr:col>
      <xdr:colOff>352425</xdr:colOff>
      <xdr:row>1</xdr:row>
      <xdr:rowOff>390525</xdr:rowOff>
    </xdr:to>
    <xdr:sp>
      <xdr:nvSpPr>
        <xdr:cNvPr id="45" name="Line 47"/>
        <xdr:cNvSpPr>
          <a:spLocks/>
        </xdr:cNvSpPr>
      </xdr:nvSpPr>
      <xdr:spPr>
        <a:xfrm>
          <a:off x="5334000" y="4857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1</xdr:row>
      <xdr:rowOff>295275</xdr:rowOff>
    </xdr:from>
    <xdr:to>
      <xdr:col>11</xdr:col>
      <xdr:colOff>47625</xdr:colOff>
      <xdr:row>1</xdr:row>
      <xdr:rowOff>419100</xdr:rowOff>
    </xdr:to>
    <xdr:sp>
      <xdr:nvSpPr>
        <xdr:cNvPr id="46" name="Line 48"/>
        <xdr:cNvSpPr>
          <a:spLocks/>
        </xdr:cNvSpPr>
      </xdr:nvSpPr>
      <xdr:spPr>
        <a:xfrm flipH="1">
          <a:off x="5876925" y="4572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</xdr:row>
      <xdr:rowOff>295275</xdr:rowOff>
    </xdr:from>
    <xdr:to>
      <xdr:col>11</xdr:col>
      <xdr:colOff>171450</xdr:colOff>
      <xdr:row>1</xdr:row>
      <xdr:rowOff>419100</xdr:rowOff>
    </xdr:to>
    <xdr:sp>
      <xdr:nvSpPr>
        <xdr:cNvPr id="47" name="Line 49"/>
        <xdr:cNvSpPr>
          <a:spLocks/>
        </xdr:cNvSpPr>
      </xdr:nvSpPr>
      <xdr:spPr>
        <a:xfrm flipH="1">
          <a:off x="6010275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200025</xdr:colOff>
      <xdr:row>1</xdr:row>
      <xdr:rowOff>295275</xdr:rowOff>
    </xdr:from>
    <xdr:to>
      <xdr:col>11</xdr:col>
      <xdr:colOff>304800</xdr:colOff>
      <xdr:row>1</xdr:row>
      <xdr:rowOff>419100</xdr:rowOff>
    </xdr:to>
    <xdr:sp>
      <xdr:nvSpPr>
        <xdr:cNvPr id="48" name="Line 50"/>
        <xdr:cNvSpPr>
          <a:spLocks/>
        </xdr:cNvSpPr>
      </xdr:nvSpPr>
      <xdr:spPr>
        <a:xfrm flipH="1">
          <a:off x="6143625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</xdr:row>
      <xdr:rowOff>390525</xdr:rowOff>
    </xdr:from>
    <xdr:to>
      <xdr:col>10</xdr:col>
      <xdr:colOff>200025</xdr:colOff>
      <xdr:row>1</xdr:row>
      <xdr:rowOff>447675</xdr:rowOff>
    </xdr:to>
    <xdr:sp>
      <xdr:nvSpPr>
        <xdr:cNvPr id="49" name="Line 51"/>
        <xdr:cNvSpPr>
          <a:spLocks/>
        </xdr:cNvSpPr>
      </xdr:nvSpPr>
      <xdr:spPr>
        <a:xfrm>
          <a:off x="5648325" y="5524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1</xdr:row>
      <xdr:rowOff>304800</xdr:rowOff>
    </xdr:from>
    <xdr:to>
      <xdr:col>10</xdr:col>
      <xdr:colOff>342900</xdr:colOff>
      <xdr:row>1</xdr:row>
      <xdr:rowOff>428625</xdr:rowOff>
    </xdr:to>
    <xdr:sp>
      <xdr:nvSpPr>
        <xdr:cNvPr id="50" name="Line 52"/>
        <xdr:cNvSpPr>
          <a:spLocks/>
        </xdr:cNvSpPr>
      </xdr:nvSpPr>
      <xdr:spPr>
        <a:xfrm>
          <a:off x="5724525" y="4667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371475</xdr:colOff>
      <xdr:row>1</xdr:row>
      <xdr:rowOff>304800</xdr:rowOff>
    </xdr:from>
    <xdr:to>
      <xdr:col>10</xdr:col>
      <xdr:colOff>438150</xdr:colOff>
      <xdr:row>1</xdr:row>
      <xdr:rowOff>371475</xdr:rowOff>
    </xdr:to>
    <xdr:sp>
      <xdr:nvSpPr>
        <xdr:cNvPr id="51" name="Line 53"/>
        <xdr:cNvSpPr>
          <a:spLocks/>
        </xdr:cNvSpPr>
      </xdr:nvSpPr>
      <xdr:spPr>
        <a:xfrm>
          <a:off x="5867400" y="4667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276225</xdr:rowOff>
    </xdr:from>
    <xdr:to>
      <xdr:col>12</xdr:col>
      <xdr:colOff>133350</xdr:colOff>
      <xdr:row>1</xdr:row>
      <xdr:rowOff>400050</xdr:rowOff>
    </xdr:to>
    <xdr:sp>
      <xdr:nvSpPr>
        <xdr:cNvPr id="52" name="Line 54"/>
        <xdr:cNvSpPr>
          <a:spLocks/>
        </xdr:cNvSpPr>
      </xdr:nvSpPr>
      <xdr:spPr>
        <a:xfrm flipH="1">
          <a:off x="6410325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276225</xdr:rowOff>
    </xdr:from>
    <xdr:to>
      <xdr:col>12</xdr:col>
      <xdr:colOff>266700</xdr:colOff>
      <xdr:row>1</xdr:row>
      <xdr:rowOff>400050</xdr:rowOff>
    </xdr:to>
    <xdr:sp>
      <xdr:nvSpPr>
        <xdr:cNvPr id="53" name="Line 55"/>
        <xdr:cNvSpPr>
          <a:spLocks/>
        </xdr:cNvSpPr>
      </xdr:nvSpPr>
      <xdr:spPr>
        <a:xfrm flipH="1">
          <a:off x="6543675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285750</xdr:colOff>
      <xdr:row>1</xdr:row>
      <xdr:rowOff>276225</xdr:rowOff>
    </xdr:from>
    <xdr:to>
      <xdr:col>12</xdr:col>
      <xdr:colOff>390525</xdr:colOff>
      <xdr:row>1</xdr:row>
      <xdr:rowOff>400050</xdr:rowOff>
    </xdr:to>
    <xdr:sp>
      <xdr:nvSpPr>
        <xdr:cNvPr id="54" name="Line 56"/>
        <xdr:cNvSpPr>
          <a:spLocks/>
        </xdr:cNvSpPr>
      </xdr:nvSpPr>
      <xdr:spPr>
        <a:xfrm flipH="1">
          <a:off x="6677025" y="4381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238125</xdr:colOff>
      <xdr:row>1</xdr:row>
      <xdr:rowOff>371475</xdr:rowOff>
    </xdr:from>
    <xdr:to>
      <xdr:col>11</xdr:col>
      <xdr:colOff>285750</xdr:colOff>
      <xdr:row>1</xdr:row>
      <xdr:rowOff>428625</xdr:rowOff>
    </xdr:to>
    <xdr:sp>
      <xdr:nvSpPr>
        <xdr:cNvPr id="55" name="Line 57"/>
        <xdr:cNvSpPr>
          <a:spLocks/>
        </xdr:cNvSpPr>
      </xdr:nvSpPr>
      <xdr:spPr>
        <a:xfrm>
          <a:off x="6181725" y="5334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314325</xdr:colOff>
      <xdr:row>1</xdr:row>
      <xdr:rowOff>295275</xdr:rowOff>
    </xdr:from>
    <xdr:to>
      <xdr:col>11</xdr:col>
      <xdr:colOff>428625</xdr:colOff>
      <xdr:row>1</xdr:row>
      <xdr:rowOff>419100</xdr:rowOff>
    </xdr:to>
    <xdr:sp>
      <xdr:nvSpPr>
        <xdr:cNvPr id="56" name="Line 58"/>
        <xdr:cNvSpPr>
          <a:spLocks/>
        </xdr:cNvSpPr>
      </xdr:nvSpPr>
      <xdr:spPr>
        <a:xfrm>
          <a:off x="6257925" y="4572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285750</xdr:rowOff>
    </xdr:from>
    <xdr:to>
      <xdr:col>12</xdr:col>
      <xdr:colOff>76200</xdr:colOff>
      <xdr:row>1</xdr:row>
      <xdr:rowOff>352425</xdr:rowOff>
    </xdr:to>
    <xdr:sp>
      <xdr:nvSpPr>
        <xdr:cNvPr id="57" name="Line 59"/>
        <xdr:cNvSpPr>
          <a:spLocks/>
        </xdr:cNvSpPr>
      </xdr:nvSpPr>
      <xdr:spPr>
        <a:xfrm>
          <a:off x="6400800" y="4476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1</xdr:row>
      <xdr:rowOff>266700</xdr:rowOff>
    </xdr:from>
    <xdr:to>
      <xdr:col>13</xdr:col>
      <xdr:colOff>209550</xdr:colOff>
      <xdr:row>1</xdr:row>
      <xdr:rowOff>390525</xdr:rowOff>
    </xdr:to>
    <xdr:sp>
      <xdr:nvSpPr>
        <xdr:cNvPr id="58" name="Line 60"/>
        <xdr:cNvSpPr>
          <a:spLocks/>
        </xdr:cNvSpPr>
      </xdr:nvSpPr>
      <xdr:spPr>
        <a:xfrm flipH="1">
          <a:off x="6934200" y="4286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228600</xdr:colOff>
      <xdr:row>1</xdr:row>
      <xdr:rowOff>352425</xdr:rowOff>
    </xdr:from>
    <xdr:to>
      <xdr:col>13</xdr:col>
      <xdr:colOff>285750</xdr:colOff>
      <xdr:row>1</xdr:row>
      <xdr:rowOff>409575</xdr:rowOff>
    </xdr:to>
    <xdr:sp>
      <xdr:nvSpPr>
        <xdr:cNvPr id="59" name="Line 61"/>
        <xdr:cNvSpPr>
          <a:spLocks/>
        </xdr:cNvSpPr>
      </xdr:nvSpPr>
      <xdr:spPr>
        <a:xfrm flipH="1">
          <a:off x="7067550" y="5143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361950</xdr:rowOff>
    </xdr:from>
    <xdr:to>
      <xdr:col>12</xdr:col>
      <xdr:colOff>361950</xdr:colOff>
      <xdr:row>1</xdr:row>
      <xdr:rowOff>419100</xdr:rowOff>
    </xdr:to>
    <xdr:sp>
      <xdr:nvSpPr>
        <xdr:cNvPr id="60" name="Line 62"/>
        <xdr:cNvSpPr>
          <a:spLocks/>
        </xdr:cNvSpPr>
      </xdr:nvSpPr>
      <xdr:spPr>
        <a:xfrm>
          <a:off x="6705600" y="5238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390525</xdr:colOff>
      <xdr:row>1</xdr:row>
      <xdr:rowOff>285750</xdr:rowOff>
    </xdr:from>
    <xdr:to>
      <xdr:col>13</xdr:col>
      <xdr:colOff>57150</xdr:colOff>
      <xdr:row>1</xdr:row>
      <xdr:rowOff>400050</xdr:rowOff>
    </xdr:to>
    <xdr:sp>
      <xdr:nvSpPr>
        <xdr:cNvPr id="61" name="Line 63"/>
        <xdr:cNvSpPr>
          <a:spLocks/>
        </xdr:cNvSpPr>
      </xdr:nvSpPr>
      <xdr:spPr>
        <a:xfrm>
          <a:off x="6781800" y="44767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276225</xdr:rowOff>
    </xdr:from>
    <xdr:to>
      <xdr:col>13</xdr:col>
      <xdr:colOff>152400</xdr:colOff>
      <xdr:row>1</xdr:row>
      <xdr:rowOff>333375</xdr:rowOff>
    </xdr:to>
    <xdr:sp>
      <xdr:nvSpPr>
        <xdr:cNvPr id="62" name="Line 64"/>
        <xdr:cNvSpPr>
          <a:spLocks/>
        </xdr:cNvSpPr>
      </xdr:nvSpPr>
      <xdr:spPr>
        <a:xfrm>
          <a:off x="6924675" y="4381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28575</xdr:colOff>
      <xdr:row>1</xdr:row>
      <xdr:rowOff>247650</xdr:rowOff>
    </xdr:from>
    <xdr:to>
      <xdr:col>14</xdr:col>
      <xdr:colOff>28575</xdr:colOff>
      <xdr:row>1</xdr:row>
      <xdr:rowOff>1514475</xdr:rowOff>
    </xdr:to>
    <xdr:sp>
      <xdr:nvSpPr>
        <xdr:cNvPr id="63" name="Line 65"/>
        <xdr:cNvSpPr>
          <a:spLocks/>
        </xdr:cNvSpPr>
      </xdr:nvSpPr>
      <xdr:spPr>
        <a:xfrm>
          <a:off x="7324725" y="40957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247650</xdr:colOff>
      <xdr:row>1</xdr:row>
      <xdr:rowOff>704850</xdr:rowOff>
    </xdr:from>
    <xdr:to>
      <xdr:col>16</xdr:col>
      <xdr:colOff>238125</xdr:colOff>
      <xdr:row>1</xdr:row>
      <xdr:rowOff>1057275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7543800" y="866775"/>
          <a:ext cx="9048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заложения конец</a:t>
          </a:r>
        </a:p>
      </xdr:txBody>
    </xdr:sp>
    <xdr:clientData/>
  </xdr:twoCellAnchor>
  <xdr:twoCellAnchor>
    <xdr:from>
      <xdr:col>19</xdr:col>
      <xdr:colOff>295275</xdr:colOff>
      <xdr:row>1</xdr:row>
      <xdr:rowOff>1543050</xdr:rowOff>
    </xdr:from>
    <xdr:to>
      <xdr:col>23</xdr:col>
      <xdr:colOff>28575</xdr:colOff>
      <xdr:row>1</xdr:row>
      <xdr:rowOff>1695450</xdr:rowOff>
    </xdr:to>
    <xdr:sp>
      <xdr:nvSpPr>
        <xdr:cNvPr id="65" name="AutoShape 67"/>
        <xdr:cNvSpPr>
          <a:spLocks/>
        </xdr:cNvSpPr>
      </xdr:nvSpPr>
      <xdr:spPr>
        <a:xfrm>
          <a:off x="9877425" y="1704975"/>
          <a:ext cx="1562100" cy="161925"/>
        </a:xfrm>
        <a:prstGeom prst="trapezoid">
          <a:avLst>
            <a:gd name="adj" fmla="val -446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</xdr:row>
      <xdr:rowOff>1276350</xdr:rowOff>
    </xdr:from>
    <xdr:to>
      <xdr:col>20</xdr:col>
      <xdr:colOff>400050</xdr:colOff>
      <xdr:row>1</xdr:row>
      <xdr:rowOff>1533525</xdr:rowOff>
    </xdr:to>
    <xdr:sp>
      <xdr:nvSpPr>
        <xdr:cNvPr id="66" name="Oval 68"/>
        <xdr:cNvSpPr>
          <a:spLocks/>
        </xdr:cNvSpPr>
      </xdr:nvSpPr>
      <xdr:spPr>
        <a:xfrm>
          <a:off x="10125075" y="1438275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219075</xdr:rowOff>
    </xdr:from>
    <xdr:to>
      <xdr:col>18</xdr:col>
      <xdr:colOff>104775</xdr:colOff>
      <xdr:row>1</xdr:row>
      <xdr:rowOff>1704975</xdr:rowOff>
    </xdr:to>
    <xdr:sp>
      <xdr:nvSpPr>
        <xdr:cNvPr id="67" name="Line 69"/>
        <xdr:cNvSpPr>
          <a:spLocks/>
        </xdr:cNvSpPr>
      </xdr:nvSpPr>
      <xdr:spPr>
        <a:xfrm>
          <a:off x="9229725" y="38100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104775</xdr:colOff>
      <xdr:row>1</xdr:row>
      <xdr:rowOff>1704975</xdr:rowOff>
    </xdr:from>
    <xdr:to>
      <xdr:col>19</xdr:col>
      <xdr:colOff>352425</xdr:colOff>
      <xdr:row>1</xdr:row>
      <xdr:rowOff>1704975</xdr:rowOff>
    </xdr:to>
    <xdr:sp>
      <xdr:nvSpPr>
        <xdr:cNvPr id="68" name="Line 70"/>
        <xdr:cNvSpPr>
          <a:spLocks/>
        </xdr:cNvSpPr>
      </xdr:nvSpPr>
      <xdr:spPr>
        <a:xfrm flipH="1">
          <a:off x="9229725" y="18669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</xdr:colOff>
      <xdr:row>1</xdr:row>
      <xdr:rowOff>1276350</xdr:rowOff>
    </xdr:from>
    <xdr:to>
      <xdr:col>21</xdr:col>
      <xdr:colOff>352425</xdr:colOff>
      <xdr:row>1</xdr:row>
      <xdr:rowOff>1543050</xdr:rowOff>
    </xdr:to>
    <xdr:sp>
      <xdr:nvSpPr>
        <xdr:cNvPr id="69" name="Oval 71"/>
        <xdr:cNvSpPr>
          <a:spLocks/>
        </xdr:cNvSpPr>
      </xdr:nvSpPr>
      <xdr:spPr>
        <a:xfrm>
          <a:off x="10525125" y="1438275"/>
          <a:ext cx="3143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409575</xdr:colOff>
      <xdr:row>1</xdr:row>
      <xdr:rowOff>1276350</xdr:rowOff>
    </xdr:from>
    <xdr:to>
      <xdr:col>22</xdr:col>
      <xdr:colOff>276225</xdr:colOff>
      <xdr:row>1</xdr:row>
      <xdr:rowOff>1533525</xdr:rowOff>
    </xdr:to>
    <xdr:sp>
      <xdr:nvSpPr>
        <xdr:cNvPr id="70" name="Oval 72"/>
        <xdr:cNvSpPr>
          <a:spLocks/>
        </xdr:cNvSpPr>
      </xdr:nvSpPr>
      <xdr:spPr>
        <a:xfrm>
          <a:off x="10906125" y="1438275"/>
          <a:ext cx="3238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123825</xdr:colOff>
      <xdr:row>1</xdr:row>
      <xdr:rowOff>485775</xdr:rowOff>
    </xdr:from>
    <xdr:to>
      <xdr:col>18</xdr:col>
      <xdr:colOff>238125</xdr:colOff>
      <xdr:row>1</xdr:row>
      <xdr:rowOff>552450</xdr:rowOff>
    </xdr:to>
    <xdr:sp>
      <xdr:nvSpPr>
        <xdr:cNvPr id="71" name="Line 73"/>
        <xdr:cNvSpPr>
          <a:spLocks/>
        </xdr:cNvSpPr>
      </xdr:nvSpPr>
      <xdr:spPr>
        <a:xfrm flipH="1">
          <a:off x="9248775" y="647700"/>
          <a:ext cx="123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228600</xdr:colOff>
      <xdr:row>1</xdr:row>
      <xdr:rowOff>400050</xdr:rowOff>
    </xdr:from>
    <xdr:to>
      <xdr:col>18</xdr:col>
      <xdr:colOff>428625</xdr:colOff>
      <xdr:row>1</xdr:row>
      <xdr:rowOff>495300</xdr:rowOff>
    </xdr:to>
    <xdr:sp>
      <xdr:nvSpPr>
        <xdr:cNvPr id="72" name="Line 74"/>
        <xdr:cNvSpPr>
          <a:spLocks/>
        </xdr:cNvSpPr>
      </xdr:nvSpPr>
      <xdr:spPr>
        <a:xfrm flipH="1">
          <a:off x="9353550" y="561975"/>
          <a:ext cx="200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371475</xdr:colOff>
      <xdr:row>1</xdr:row>
      <xdr:rowOff>542925</xdr:rowOff>
    </xdr:from>
    <xdr:to>
      <xdr:col>18</xdr:col>
      <xdr:colOff>142875</xdr:colOff>
      <xdr:row>1</xdr:row>
      <xdr:rowOff>657225</xdr:rowOff>
    </xdr:to>
    <xdr:sp>
      <xdr:nvSpPr>
        <xdr:cNvPr id="73" name="Line 75"/>
        <xdr:cNvSpPr>
          <a:spLocks/>
        </xdr:cNvSpPr>
      </xdr:nvSpPr>
      <xdr:spPr>
        <a:xfrm flipV="1">
          <a:off x="9039225" y="70485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409575</xdr:colOff>
      <xdr:row>1</xdr:row>
      <xdr:rowOff>76200</xdr:rowOff>
    </xdr:from>
    <xdr:to>
      <xdr:col>17</xdr:col>
      <xdr:colOff>352425</xdr:colOff>
      <xdr:row>1</xdr:row>
      <xdr:rowOff>276225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8162925" y="238125"/>
          <a:ext cx="8572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Угол откоса</a:t>
          </a:r>
        </a:p>
      </xdr:txBody>
    </xdr:sp>
    <xdr:clientData/>
  </xdr:twoCellAnchor>
  <xdr:twoCellAnchor>
    <xdr:from>
      <xdr:col>17</xdr:col>
      <xdr:colOff>371475</xdr:colOff>
      <xdr:row>1</xdr:row>
      <xdr:rowOff>152400</xdr:rowOff>
    </xdr:from>
    <xdr:to>
      <xdr:col>18</xdr:col>
      <xdr:colOff>171450</xdr:colOff>
      <xdr:row>1</xdr:row>
      <xdr:rowOff>514350</xdr:rowOff>
    </xdr:to>
    <xdr:sp>
      <xdr:nvSpPr>
        <xdr:cNvPr id="75" name="Line 77"/>
        <xdr:cNvSpPr>
          <a:spLocks/>
        </xdr:cNvSpPr>
      </xdr:nvSpPr>
      <xdr:spPr>
        <a:xfrm>
          <a:off x="9039225" y="314325"/>
          <a:ext cx="257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285750</xdr:colOff>
      <xdr:row>1</xdr:row>
      <xdr:rowOff>1724025</xdr:rowOff>
    </xdr:from>
    <xdr:to>
      <xdr:col>22</xdr:col>
      <xdr:colOff>285750</xdr:colOff>
      <xdr:row>1</xdr:row>
      <xdr:rowOff>1952625</xdr:rowOff>
    </xdr:to>
    <xdr:sp>
      <xdr:nvSpPr>
        <xdr:cNvPr id="76" name="Line 78"/>
        <xdr:cNvSpPr>
          <a:spLocks/>
        </xdr:cNvSpPr>
      </xdr:nvSpPr>
      <xdr:spPr>
        <a:xfrm>
          <a:off x="11239500" y="1885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28575</xdr:colOff>
      <xdr:row>1</xdr:row>
      <xdr:rowOff>1695450</xdr:rowOff>
    </xdr:from>
    <xdr:to>
      <xdr:col>23</xdr:col>
      <xdr:colOff>28575</xdr:colOff>
      <xdr:row>1</xdr:row>
      <xdr:rowOff>1933575</xdr:rowOff>
    </xdr:to>
    <xdr:sp>
      <xdr:nvSpPr>
        <xdr:cNvPr id="77" name="Line 79"/>
        <xdr:cNvSpPr>
          <a:spLocks/>
        </xdr:cNvSpPr>
      </xdr:nvSpPr>
      <xdr:spPr>
        <a:xfrm>
          <a:off x="11439525" y="1857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285750</xdr:colOff>
      <xdr:row>1</xdr:row>
      <xdr:rowOff>1943100</xdr:rowOff>
    </xdr:from>
    <xdr:to>
      <xdr:col>23</xdr:col>
      <xdr:colOff>9525</xdr:colOff>
      <xdr:row>1</xdr:row>
      <xdr:rowOff>1943100</xdr:rowOff>
    </xdr:to>
    <xdr:sp>
      <xdr:nvSpPr>
        <xdr:cNvPr id="78" name="Line 80"/>
        <xdr:cNvSpPr>
          <a:spLocks/>
        </xdr:cNvSpPr>
      </xdr:nvSpPr>
      <xdr:spPr>
        <a:xfrm>
          <a:off x="112395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390525</xdr:colOff>
      <xdr:row>1</xdr:row>
      <xdr:rowOff>2085975</xdr:rowOff>
    </xdr:from>
    <xdr:to>
      <xdr:col>26</xdr:col>
      <xdr:colOff>19050</xdr:colOff>
      <xdr:row>1</xdr:row>
      <xdr:rowOff>2295525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11801475" y="2247900"/>
          <a:ext cx="11525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рабочей зоны</a:t>
          </a:r>
        </a:p>
      </xdr:txBody>
    </xdr:sp>
    <xdr:clientData/>
  </xdr:twoCellAnchor>
  <xdr:twoCellAnchor>
    <xdr:from>
      <xdr:col>22</xdr:col>
      <xdr:colOff>371475</xdr:colOff>
      <xdr:row>1</xdr:row>
      <xdr:rowOff>1952625</xdr:rowOff>
    </xdr:from>
    <xdr:to>
      <xdr:col>23</xdr:col>
      <xdr:colOff>371475</xdr:colOff>
      <xdr:row>1</xdr:row>
      <xdr:rowOff>2190750</xdr:rowOff>
    </xdr:to>
    <xdr:sp>
      <xdr:nvSpPr>
        <xdr:cNvPr id="80" name="Line 82"/>
        <xdr:cNvSpPr>
          <a:spLocks/>
        </xdr:cNvSpPr>
      </xdr:nvSpPr>
      <xdr:spPr>
        <a:xfrm>
          <a:off x="11325225" y="2114550"/>
          <a:ext cx="457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1533525</xdr:rowOff>
    </xdr:from>
    <xdr:to>
      <xdr:col>24</xdr:col>
      <xdr:colOff>95250</xdr:colOff>
      <xdr:row>1</xdr:row>
      <xdr:rowOff>1533525</xdr:rowOff>
    </xdr:to>
    <xdr:sp>
      <xdr:nvSpPr>
        <xdr:cNvPr id="81" name="Line 83"/>
        <xdr:cNvSpPr>
          <a:spLocks/>
        </xdr:cNvSpPr>
      </xdr:nvSpPr>
      <xdr:spPr>
        <a:xfrm>
          <a:off x="11658600" y="1695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1685925</xdr:rowOff>
    </xdr:from>
    <xdr:to>
      <xdr:col>24</xdr:col>
      <xdr:colOff>95250</xdr:colOff>
      <xdr:row>1</xdr:row>
      <xdr:rowOff>1685925</xdr:rowOff>
    </xdr:to>
    <xdr:sp>
      <xdr:nvSpPr>
        <xdr:cNvPr id="82" name="Line 84"/>
        <xdr:cNvSpPr>
          <a:spLocks/>
        </xdr:cNvSpPr>
      </xdr:nvSpPr>
      <xdr:spPr>
        <a:xfrm>
          <a:off x="11658600" y="1847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1685925</xdr:rowOff>
    </xdr:from>
    <xdr:to>
      <xdr:col>24</xdr:col>
      <xdr:colOff>76200</xdr:colOff>
      <xdr:row>1</xdr:row>
      <xdr:rowOff>1914525</xdr:rowOff>
    </xdr:to>
    <xdr:sp>
      <xdr:nvSpPr>
        <xdr:cNvPr id="83" name="Line 85"/>
        <xdr:cNvSpPr>
          <a:spLocks/>
        </xdr:cNvSpPr>
      </xdr:nvSpPr>
      <xdr:spPr>
        <a:xfrm flipV="1">
          <a:off x="12096750" y="1847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1066800</xdr:rowOff>
    </xdr:from>
    <xdr:to>
      <xdr:col>24</xdr:col>
      <xdr:colOff>76200</xdr:colOff>
      <xdr:row>1</xdr:row>
      <xdr:rowOff>1676400</xdr:rowOff>
    </xdr:to>
    <xdr:sp>
      <xdr:nvSpPr>
        <xdr:cNvPr id="84" name="Line 86"/>
        <xdr:cNvSpPr>
          <a:spLocks/>
        </xdr:cNvSpPr>
      </xdr:nvSpPr>
      <xdr:spPr>
        <a:xfrm flipH="1" flipV="1">
          <a:off x="12096750" y="12287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323850</xdr:colOff>
      <xdr:row>1</xdr:row>
      <xdr:rowOff>1743075</xdr:rowOff>
    </xdr:from>
    <xdr:to>
      <xdr:col>27</xdr:col>
      <xdr:colOff>371475</xdr:colOff>
      <xdr:row>1</xdr:row>
      <xdr:rowOff>1952625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12344400" y="1905000"/>
          <a:ext cx="14192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основания труб</a:t>
          </a:r>
        </a:p>
      </xdr:txBody>
    </xdr:sp>
    <xdr:clientData/>
  </xdr:twoCellAnchor>
  <xdr:twoCellAnchor>
    <xdr:from>
      <xdr:col>24</xdr:col>
      <xdr:colOff>76200</xdr:colOff>
      <xdr:row>1</xdr:row>
      <xdr:rowOff>1590675</xdr:rowOff>
    </xdr:from>
    <xdr:to>
      <xdr:col>24</xdr:col>
      <xdr:colOff>323850</xdr:colOff>
      <xdr:row>1</xdr:row>
      <xdr:rowOff>1847850</xdr:rowOff>
    </xdr:to>
    <xdr:sp>
      <xdr:nvSpPr>
        <xdr:cNvPr id="86" name="Line 88"/>
        <xdr:cNvSpPr>
          <a:spLocks/>
        </xdr:cNvSpPr>
      </xdr:nvSpPr>
      <xdr:spPr>
        <a:xfrm>
          <a:off x="12096750" y="17526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1076325</xdr:rowOff>
    </xdr:from>
    <xdr:to>
      <xdr:col>24</xdr:col>
      <xdr:colOff>95250</xdr:colOff>
      <xdr:row>1</xdr:row>
      <xdr:rowOff>1076325</xdr:rowOff>
    </xdr:to>
    <xdr:sp>
      <xdr:nvSpPr>
        <xdr:cNvPr id="87" name="Line 89"/>
        <xdr:cNvSpPr>
          <a:spLocks/>
        </xdr:cNvSpPr>
      </xdr:nvSpPr>
      <xdr:spPr>
        <a:xfrm>
          <a:off x="11658600" y="1238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247650</xdr:colOff>
      <xdr:row>1</xdr:row>
      <xdr:rowOff>1304925</xdr:rowOff>
    </xdr:from>
    <xdr:to>
      <xdr:col>24</xdr:col>
      <xdr:colOff>95250</xdr:colOff>
      <xdr:row>1</xdr:row>
      <xdr:rowOff>1304925</xdr:rowOff>
    </xdr:to>
    <xdr:sp>
      <xdr:nvSpPr>
        <xdr:cNvPr id="88" name="Line 90"/>
        <xdr:cNvSpPr>
          <a:spLocks/>
        </xdr:cNvSpPr>
      </xdr:nvSpPr>
      <xdr:spPr>
        <a:xfrm>
          <a:off x="11658600" y="146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1314450</xdr:rowOff>
    </xdr:from>
    <xdr:to>
      <xdr:col>24</xdr:col>
      <xdr:colOff>76200</xdr:colOff>
      <xdr:row>1</xdr:row>
      <xdr:rowOff>1543050</xdr:rowOff>
    </xdr:to>
    <xdr:sp>
      <xdr:nvSpPr>
        <xdr:cNvPr id="89" name="Line 91"/>
        <xdr:cNvSpPr>
          <a:spLocks/>
        </xdr:cNvSpPr>
      </xdr:nvSpPr>
      <xdr:spPr>
        <a:xfrm flipV="1">
          <a:off x="12096750" y="1476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895350</xdr:rowOff>
    </xdr:from>
    <xdr:to>
      <xdr:col>24</xdr:col>
      <xdr:colOff>76200</xdr:colOff>
      <xdr:row>1</xdr:row>
      <xdr:rowOff>1076325</xdr:rowOff>
    </xdr:to>
    <xdr:sp>
      <xdr:nvSpPr>
        <xdr:cNvPr id="90" name="Line 92"/>
        <xdr:cNvSpPr>
          <a:spLocks/>
        </xdr:cNvSpPr>
      </xdr:nvSpPr>
      <xdr:spPr>
        <a:xfrm>
          <a:off x="12096750" y="1057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66675</xdr:colOff>
      <xdr:row>1</xdr:row>
      <xdr:rowOff>1028700</xdr:rowOff>
    </xdr:from>
    <xdr:to>
      <xdr:col>24</xdr:col>
      <xdr:colOff>390525</xdr:colOff>
      <xdr:row>1</xdr:row>
      <xdr:rowOff>1209675</xdr:rowOff>
    </xdr:to>
    <xdr:sp>
      <xdr:nvSpPr>
        <xdr:cNvPr id="91" name="Line 93"/>
        <xdr:cNvSpPr>
          <a:spLocks/>
        </xdr:cNvSpPr>
      </xdr:nvSpPr>
      <xdr:spPr>
        <a:xfrm flipV="1">
          <a:off x="12087225" y="1190625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390525</xdr:colOff>
      <xdr:row>1</xdr:row>
      <xdr:rowOff>942975</xdr:rowOff>
    </xdr:from>
    <xdr:to>
      <xdr:col>27</xdr:col>
      <xdr:colOff>438150</xdr:colOff>
      <xdr:row>1</xdr:row>
      <xdr:rowOff>1152525</xdr:rowOff>
    </xdr:to>
    <xdr:sp>
      <xdr:nvSpPr>
        <xdr:cNvPr id="92" name="TextBox 94"/>
        <xdr:cNvSpPr txBox="1">
          <a:spLocks noChangeArrowheads="1"/>
        </xdr:cNvSpPr>
      </xdr:nvSpPr>
      <xdr:spPr>
        <a:xfrm>
          <a:off x="12411075" y="1104900"/>
          <a:ext cx="14192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засыпки труб</a:t>
          </a:r>
        </a:p>
      </xdr:txBody>
    </xdr:sp>
    <xdr:clientData/>
  </xdr:twoCellAnchor>
  <xdr:twoCellAnchor>
    <xdr:from>
      <xdr:col>45</xdr:col>
      <xdr:colOff>476250</xdr:colOff>
      <xdr:row>1</xdr:row>
      <xdr:rowOff>1476375</xdr:rowOff>
    </xdr:from>
    <xdr:to>
      <xdr:col>45</xdr:col>
      <xdr:colOff>476250</xdr:colOff>
      <xdr:row>1</xdr:row>
      <xdr:rowOff>1704975</xdr:rowOff>
    </xdr:to>
    <xdr:sp>
      <xdr:nvSpPr>
        <xdr:cNvPr id="93" name="Line 95"/>
        <xdr:cNvSpPr>
          <a:spLocks/>
        </xdr:cNvSpPr>
      </xdr:nvSpPr>
      <xdr:spPr>
        <a:xfrm flipV="1">
          <a:off x="23012400" y="1638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76200</xdr:colOff>
      <xdr:row>1</xdr:row>
      <xdr:rowOff>1381125</xdr:rowOff>
    </xdr:from>
    <xdr:to>
      <xdr:col>24</xdr:col>
      <xdr:colOff>76200</xdr:colOff>
      <xdr:row>1</xdr:row>
      <xdr:rowOff>1524000</xdr:rowOff>
    </xdr:to>
    <xdr:sp>
      <xdr:nvSpPr>
        <xdr:cNvPr id="94" name="Line 96"/>
        <xdr:cNvSpPr>
          <a:spLocks/>
        </xdr:cNvSpPr>
      </xdr:nvSpPr>
      <xdr:spPr>
        <a:xfrm>
          <a:off x="12096750" y="1543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</xdr:row>
      <xdr:rowOff>1743075</xdr:rowOff>
    </xdr:from>
    <xdr:to>
      <xdr:col>20</xdr:col>
      <xdr:colOff>85725</xdr:colOff>
      <xdr:row>1</xdr:row>
      <xdr:rowOff>1971675</xdr:rowOff>
    </xdr:to>
    <xdr:sp>
      <xdr:nvSpPr>
        <xdr:cNvPr id="95" name="Line 97"/>
        <xdr:cNvSpPr>
          <a:spLocks/>
        </xdr:cNvSpPr>
      </xdr:nvSpPr>
      <xdr:spPr>
        <a:xfrm>
          <a:off x="10125075" y="1905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66675</xdr:colOff>
      <xdr:row>1</xdr:row>
      <xdr:rowOff>1943100</xdr:rowOff>
    </xdr:from>
    <xdr:to>
      <xdr:col>22</xdr:col>
      <xdr:colOff>257175</xdr:colOff>
      <xdr:row>1</xdr:row>
      <xdr:rowOff>1943100</xdr:rowOff>
    </xdr:to>
    <xdr:sp>
      <xdr:nvSpPr>
        <xdr:cNvPr id="96" name="Line 98"/>
        <xdr:cNvSpPr>
          <a:spLocks/>
        </xdr:cNvSpPr>
      </xdr:nvSpPr>
      <xdr:spPr>
        <a:xfrm>
          <a:off x="10106025" y="21050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314325</xdr:colOff>
      <xdr:row>1</xdr:row>
      <xdr:rowOff>2057400</xdr:rowOff>
    </xdr:from>
    <xdr:to>
      <xdr:col>20</xdr:col>
      <xdr:colOff>95250</xdr:colOff>
      <xdr:row>1</xdr:row>
      <xdr:rowOff>2266950</xdr:rowOff>
    </xdr:to>
    <xdr:sp>
      <xdr:nvSpPr>
        <xdr:cNvPr id="97" name="TextBox 99"/>
        <xdr:cNvSpPr txBox="1">
          <a:spLocks noChangeArrowheads="1"/>
        </xdr:cNvSpPr>
      </xdr:nvSpPr>
      <xdr:spPr>
        <a:xfrm>
          <a:off x="8982075" y="2219325"/>
          <a:ext cx="11525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труб</a:t>
          </a:r>
        </a:p>
      </xdr:txBody>
    </xdr:sp>
    <xdr:clientData/>
  </xdr:twoCellAnchor>
  <xdr:twoCellAnchor>
    <xdr:from>
      <xdr:col>20</xdr:col>
      <xdr:colOff>85725</xdr:colOff>
      <xdr:row>1</xdr:row>
      <xdr:rowOff>1952625</xdr:rowOff>
    </xdr:from>
    <xdr:to>
      <xdr:col>21</xdr:col>
      <xdr:colOff>85725</xdr:colOff>
      <xdr:row>1</xdr:row>
      <xdr:rowOff>2162175</xdr:rowOff>
    </xdr:to>
    <xdr:sp>
      <xdr:nvSpPr>
        <xdr:cNvPr id="98" name="Line 100"/>
        <xdr:cNvSpPr>
          <a:spLocks/>
        </xdr:cNvSpPr>
      </xdr:nvSpPr>
      <xdr:spPr>
        <a:xfrm flipH="1">
          <a:off x="10125075" y="2114550"/>
          <a:ext cx="4572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36.625" style="9" customWidth="1"/>
    <col min="2" max="2" width="9.125" style="9" customWidth="1"/>
    <col min="3" max="3" width="12.25390625" style="9" customWidth="1"/>
    <col min="4" max="4" width="23.375" style="9" customWidth="1"/>
    <col min="5" max="16384" width="9.125" style="9" customWidth="1"/>
  </cols>
  <sheetData>
    <row r="1" spans="1:4" ht="12.75">
      <c r="A1" s="10" t="s">
        <v>37</v>
      </c>
      <c r="B1" s="15"/>
      <c r="C1" s="24"/>
      <c r="D1" s="25"/>
    </row>
    <row r="2" spans="1:4" ht="12.75">
      <c r="A2" s="11" t="s">
        <v>42</v>
      </c>
      <c r="C2" s="24"/>
      <c r="D2" s="26"/>
    </row>
    <row r="3" spans="1:4" ht="12.75">
      <c r="A3" s="11" t="s">
        <v>43</v>
      </c>
      <c r="C3" s="24"/>
      <c r="D3" s="27"/>
    </row>
    <row r="4" ht="12.75">
      <c r="A4" s="11" t="s">
        <v>33</v>
      </c>
    </row>
    <row r="5" ht="12.75">
      <c r="A5" s="11" t="s">
        <v>34</v>
      </c>
    </row>
  </sheetData>
  <hyperlinks>
    <hyperlink ref="A2" location="'Земля траншея для трубы'!A1" display="Траншея для трубы"/>
    <hyperlink ref="A4" location="'Земля прям. колодцы'!A1" display="Котлованы под прямоугольные колодцы"/>
    <hyperlink ref="A5" location="'Земля круг. колодцы'!A1" display="Котлованы под круглые колодцы"/>
    <hyperlink ref="A3" location="'Земля траншея на несколько труб'!A1" display="Траншея для нескольких труб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1" sqref="A11"/>
    </sheetView>
  </sheetViews>
  <sheetFormatPr defaultColWidth="9.00390625" defaultRowHeight="12.75"/>
  <cols>
    <col min="1" max="1" width="19.00390625" style="0" customWidth="1"/>
    <col min="2" max="14" width="6.875" style="0" customWidth="1"/>
    <col min="15" max="15" width="7.375" style="40" customWidth="1"/>
    <col min="16" max="32" width="6.00390625" style="0" customWidth="1"/>
  </cols>
  <sheetData>
    <row r="1" spans="1:12" ht="12.75">
      <c r="A1" s="12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197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2.75">
      <c r="A3" s="29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1" t="s">
        <v>11</v>
      </c>
    </row>
    <row r="4" spans="1:15" ht="12.75">
      <c r="A4" s="3" t="s">
        <v>19</v>
      </c>
      <c r="B4" s="34">
        <v>2.5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7"/>
    </row>
    <row r="5" spans="1:15" ht="12.75">
      <c r="A5" s="3" t="s">
        <v>20</v>
      </c>
      <c r="B5" s="34">
        <v>2.5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7"/>
    </row>
    <row r="6" spans="1:15" ht="12.75">
      <c r="A6" s="3" t="s">
        <v>1</v>
      </c>
      <c r="B6" s="34">
        <v>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7"/>
    </row>
    <row r="7" spans="1:15" ht="12.75">
      <c r="A7" s="3" t="s">
        <v>36</v>
      </c>
      <c r="B7" s="34">
        <v>0.4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7"/>
    </row>
    <row r="8" spans="1:15" ht="12.75">
      <c r="A8" s="3" t="s">
        <v>45</v>
      </c>
      <c r="B8" s="34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7"/>
    </row>
    <row r="9" spans="1:15" ht="12.75">
      <c r="A9" s="3" t="s">
        <v>27</v>
      </c>
      <c r="B9" s="34">
        <v>30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7"/>
    </row>
    <row r="10" spans="1:15" ht="12.75">
      <c r="A10" s="4" t="s">
        <v>25</v>
      </c>
      <c r="B10" s="34">
        <v>0.1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7"/>
    </row>
    <row r="11" spans="1:15" ht="21.75">
      <c r="A11" s="8" t="s">
        <v>31</v>
      </c>
      <c r="B11" s="34">
        <v>1.9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7"/>
    </row>
    <row r="12" spans="1:15" ht="12.75">
      <c r="A12" s="29" t="s">
        <v>46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42"/>
    </row>
    <row r="13" spans="1:15" ht="12.75">
      <c r="A13" s="2" t="s">
        <v>21</v>
      </c>
      <c r="B13" s="32">
        <f>B4+B7*2</f>
        <v>3.3</v>
      </c>
      <c r="C13" s="32">
        <f aca="true" t="shared" si="0" ref="C13:N13">C4+C7*2</f>
        <v>0</v>
      </c>
      <c r="D13" s="32">
        <f t="shared" si="0"/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7">
        <f aca="true" t="shared" si="1" ref="O13:O25">SUM(B13:N13)</f>
        <v>3.3</v>
      </c>
    </row>
    <row r="14" spans="1:15" ht="12.75">
      <c r="A14" s="2" t="s">
        <v>22</v>
      </c>
      <c r="B14" s="32">
        <f>ROUND(B13+TAN(B9*PI()/180)*B6*2,2)</f>
        <v>6.76</v>
      </c>
      <c r="C14" s="32">
        <f aca="true" t="shared" si="2" ref="C14:N14">ROUND(C13+TAN(C9*PI()/180)*C6*2,2)</f>
        <v>0</v>
      </c>
      <c r="D14" s="32">
        <f t="shared" si="2"/>
        <v>0</v>
      </c>
      <c r="E14" s="32">
        <f t="shared" si="2"/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7">
        <f t="shared" si="1"/>
        <v>6.76</v>
      </c>
    </row>
    <row r="15" spans="1:15" ht="12.75">
      <c r="A15" s="2" t="s">
        <v>23</v>
      </c>
      <c r="B15" s="32">
        <f>B5+B7*2</f>
        <v>3.3</v>
      </c>
      <c r="C15" s="32">
        <f aca="true" t="shared" si="3" ref="C15:N15">C5+C7*2</f>
        <v>0</v>
      </c>
      <c r="D15" s="32">
        <f t="shared" si="3"/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37">
        <f t="shared" si="1"/>
        <v>3.3</v>
      </c>
    </row>
    <row r="16" spans="1:15" ht="12.75">
      <c r="A16" s="2" t="s">
        <v>24</v>
      </c>
      <c r="B16" s="32">
        <f>ROUND(B15+TAN(B9*PI()/180)*B6*2,2)</f>
        <v>6.76</v>
      </c>
      <c r="C16" s="32">
        <f aca="true" t="shared" si="4" ref="C16:N16">ROUND(C15+TAN(C9*PI()/180)*C6*2,2)</f>
        <v>0</v>
      </c>
      <c r="D16" s="32">
        <f t="shared" si="4"/>
        <v>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7">
        <f t="shared" si="1"/>
        <v>6.76</v>
      </c>
    </row>
    <row r="17" spans="1:15" ht="12.75">
      <c r="A17" s="2" t="s">
        <v>7</v>
      </c>
      <c r="B17" s="32">
        <f aca="true" t="shared" si="5" ref="B17:N17">B13*B15</f>
        <v>10.889999999999999</v>
      </c>
      <c r="C17" s="32">
        <f t="shared" si="5"/>
        <v>0</v>
      </c>
      <c r="D17" s="32">
        <f t="shared" si="5"/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37">
        <f t="shared" si="1"/>
        <v>10.889999999999999</v>
      </c>
    </row>
    <row r="18" spans="1:15" ht="12.75">
      <c r="A18" s="2" t="s">
        <v>52</v>
      </c>
      <c r="B18" s="32">
        <f>B14*B16</f>
        <v>45.697599999999994</v>
      </c>
      <c r="C18" s="32">
        <f aca="true" t="shared" si="6" ref="C18:N18">C14*C16</f>
        <v>0</v>
      </c>
      <c r="D18" s="32">
        <f t="shared" si="6"/>
        <v>0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6"/>
        <v>0</v>
      </c>
      <c r="O18" s="37">
        <f t="shared" si="1"/>
        <v>45.697599999999994</v>
      </c>
    </row>
    <row r="19" spans="1:15" ht="12.75">
      <c r="A19" s="2" t="s">
        <v>50</v>
      </c>
      <c r="B19" s="32">
        <f aca="true" t="shared" si="7" ref="B19:N19">ROUND((B14+B13)/2*B6*(B15+B16)/2,2)</f>
        <v>75.9</v>
      </c>
      <c r="C19" s="32">
        <f t="shared" si="7"/>
        <v>0</v>
      </c>
      <c r="D19" s="32">
        <f t="shared" si="7"/>
        <v>0</v>
      </c>
      <c r="E19" s="32">
        <f t="shared" si="7"/>
        <v>0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7"/>
        <v>0</v>
      </c>
      <c r="O19" s="37">
        <f t="shared" si="1"/>
        <v>75.9</v>
      </c>
    </row>
    <row r="20" spans="1:15" ht="12.75">
      <c r="A20" s="2" t="s">
        <v>17</v>
      </c>
      <c r="B20" s="32">
        <f>B4*B5*B6</f>
        <v>18.75</v>
      </c>
      <c r="C20" s="32">
        <f aca="true" t="shared" si="8" ref="C20:N20">C4*C5*C6</f>
        <v>0</v>
      </c>
      <c r="D20" s="32">
        <f t="shared" si="8"/>
        <v>0</v>
      </c>
      <c r="E20" s="32">
        <f t="shared" si="8"/>
        <v>0</v>
      </c>
      <c r="F20" s="32">
        <f t="shared" si="8"/>
        <v>0</v>
      </c>
      <c r="G20" s="32">
        <f t="shared" si="8"/>
        <v>0</v>
      </c>
      <c r="H20" s="32">
        <f t="shared" si="8"/>
        <v>0</v>
      </c>
      <c r="I20" s="32">
        <f t="shared" si="8"/>
        <v>0</v>
      </c>
      <c r="J20" s="32">
        <f t="shared" si="8"/>
        <v>0</v>
      </c>
      <c r="K20" s="32">
        <f t="shared" si="8"/>
        <v>0</v>
      </c>
      <c r="L20" s="32">
        <f t="shared" si="8"/>
        <v>0</v>
      </c>
      <c r="M20" s="32">
        <f t="shared" si="8"/>
        <v>0</v>
      </c>
      <c r="N20" s="32">
        <f t="shared" si="8"/>
        <v>0</v>
      </c>
      <c r="O20" s="37">
        <f t="shared" si="1"/>
        <v>18.75</v>
      </c>
    </row>
    <row r="21" spans="1:15" ht="12.75">
      <c r="A21" s="2" t="s">
        <v>18</v>
      </c>
      <c r="B21" s="32">
        <f aca="true" t="shared" si="9" ref="B21:N21">B19-B20</f>
        <v>57.150000000000006</v>
      </c>
      <c r="C21" s="32">
        <f t="shared" si="9"/>
        <v>0</v>
      </c>
      <c r="D21" s="32">
        <f t="shared" si="9"/>
        <v>0</v>
      </c>
      <c r="E21" s="32">
        <f t="shared" si="9"/>
        <v>0</v>
      </c>
      <c r="F21" s="32">
        <f t="shared" si="9"/>
        <v>0</v>
      </c>
      <c r="G21" s="32">
        <f t="shared" si="9"/>
        <v>0</v>
      </c>
      <c r="H21" s="32">
        <f t="shared" si="9"/>
        <v>0</v>
      </c>
      <c r="I21" s="32">
        <f t="shared" si="9"/>
        <v>0</v>
      </c>
      <c r="J21" s="32">
        <f t="shared" si="9"/>
        <v>0</v>
      </c>
      <c r="K21" s="32">
        <f t="shared" si="9"/>
        <v>0</v>
      </c>
      <c r="L21" s="32">
        <f t="shared" si="9"/>
        <v>0</v>
      </c>
      <c r="M21" s="32">
        <f t="shared" si="9"/>
        <v>0</v>
      </c>
      <c r="N21" s="32">
        <f t="shared" si="9"/>
        <v>0</v>
      </c>
      <c r="O21" s="37">
        <f t="shared" si="1"/>
        <v>57.150000000000006</v>
      </c>
    </row>
    <row r="22" spans="1:15" ht="12.75">
      <c r="A22" s="2" t="s">
        <v>13</v>
      </c>
      <c r="B22" s="32">
        <f>B17*B10</f>
        <v>1.089</v>
      </c>
      <c r="C22" s="32">
        <f aca="true" t="shared" si="10" ref="C22:N22">C17*C10</f>
        <v>0</v>
      </c>
      <c r="D22" s="32">
        <f t="shared" si="10"/>
        <v>0</v>
      </c>
      <c r="E22" s="32">
        <f t="shared" si="10"/>
        <v>0</v>
      </c>
      <c r="F22" s="32">
        <f t="shared" si="10"/>
        <v>0</v>
      </c>
      <c r="G22" s="32">
        <f t="shared" si="10"/>
        <v>0</v>
      </c>
      <c r="H22" s="32">
        <f t="shared" si="10"/>
        <v>0</v>
      </c>
      <c r="I22" s="32">
        <f t="shared" si="10"/>
        <v>0</v>
      </c>
      <c r="J22" s="32">
        <f t="shared" si="10"/>
        <v>0</v>
      </c>
      <c r="K22" s="32">
        <f t="shared" si="10"/>
        <v>0</v>
      </c>
      <c r="L22" s="32">
        <f t="shared" si="10"/>
        <v>0</v>
      </c>
      <c r="M22" s="32">
        <f t="shared" si="10"/>
        <v>0</v>
      </c>
      <c r="N22" s="32">
        <f t="shared" si="10"/>
        <v>0</v>
      </c>
      <c r="O22" s="37">
        <f t="shared" si="1"/>
        <v>1.089</v>
      </c>
    </row>
    <row r="23" spans="1:15" ht="12.75">
      <c r="A23" s="7" t="s">
        <v>28</v>
      </c>
      <c r="B23" s="32">
        <f>B21-B22</f>
        <v>56.06100000000001</v>
      </c>
      <c r="C23" s="32">
        <f aca="true" t="shared" si="11" ref="C23:N23">C21-C22</f>
        <v>0</v>
      </c>
      <c r="D23" s="32">
        <f t="shared" si="11"/>
        <v>0</v>
      </c>
      <c r="E23" s="32">
        <f t="shared" si="11"/>
        <v>0</v>
      </c>
      <c r="F23" s="32">
        <f t="shared" si="11"/>
        <v>0</v>
      </c>
      <c r="G23" s="32">
        <f t="shared" si="11"/>
        <v>0</v>
      </c>
      <c r="H23" s="32">
        <f t="shared" si="11"/>
        <v>0</v>
      </c>
      <c r="I23" s="32">
        <f t="shared" si="11"/>
        <v>0</v>
      </c>
      <c r="J23" s="32">
        <f t="shared" si="11"/>
        <v>0</v>
      </c>
      <c r="K23" s="32">
        <f t="shared" si="11"/>
        <v>0</v>
      </c>
      <c r="L23" s="32">
        <f t="shared" si="11"/>
        <v>0</v>
      </c>
      <c r="M23" s="32">
        <f t="shared" si="11"/>
        <v>0</v>
      </c>
      <c r="N23" s="32">
        <f t="shared" si="11"/>
        <v>0</v>
      </c>
      <c r="O23" s="37">
        <f t="shared" si="1"/>
        <v>56.06100000000001</v>
      </c>
    </row>
    <row r="24" spans="1:15" ht="12.75">
      <c r="A24" s="7" t="s">
        <v>29</v>
      </c>
      <c r="B24" s="32">
        <f>B20+B22</f>
        <v>19.839</v>
      </c>
      <c r="C24" s="32">
        <f aca="true" t="shared" si="12" ref="C24:N24">C20+C22</f>
        <v>0</v>
      </c>
      <c r="D24" s="32">
        <f t="shared" si="12"/>
        <v>0</v>
      </c>
      <c r="E24" s="32">
        <f t="shared" si="12"/>
        <v>0</v>
      </c>
      <c r="F24" s="32">
        <f t="shared" si="12"/>
        <v>0</v>
      </c>
      <c r="G24" s="32">
        <f t="shared" si="12"/>
        <v>0</v>
      </c>
      <c r="H24" s="32">
        <f t="shared" si="12"/>
        <v>0</v>
      </c>
      <c r="I24" s="32">
        <f t="shared" si="12"/>
        <v>0</v>
      </c>
      <c r="J24" s="32">
        <f t="shared" si="12"/>
        <v>0</v>
      </c>
      <c r="K24" s="32">
        <f t="shared" si="12"/>
        <v>0</v>
      </c>
      <c r="L24" s="32">
        <f t="shared" si="12"/>
        <v>0</v>
      </c>
      <c r="M24" s="32">
        <f t="shared" si="12"/>
        <v>0</v>
      </c>
      <c r="N24" s="32">
        <f t="shared" si="12"/>
        <v>0</v>
      </c>
      <c r="O24" s="37">
        <f t="shared" si="1"/>
        <v>19.839</v>
      </c>
    </row>
    <row r="25" spans="1:15" ht="12.75">
      <c r="A25" s="7" t="s">
        <v>49</v>
      </c>
      <c r="B25" s="32">
        <f aca="true" t="shared" si="13" ref="B25:N25">B24*B11</f>
        <v>37.6941</v>
      </c>
      <c r="C25" s="32">
        <f t="shared" si="13"/>
        <v>0</v>
      </c>
      <c r="D25" s="32">
        <f t="shared" si="13"/>
        <v>0</v>
      </c>
      <c r="E25" s="32">
        <f t="shared" si="13"/>
        <v>0</v>
      </c>
      <c r="F25" s="32">
        <f t="shared" si="13"/>
        <v>0</v>
      </c>
      <c r="G25" s="32">
        <f t="shared" si="13"/>
        <v>0</v>
      </c>
      <c r="H25" s="32">
        <f t="shared" si="13"/>
        <v>0</v>
      </c>
      <c r="I25" s="32">
        <f t="shared" si="13"/>
        <v>0</v>
      </c>
      <c r="J25" s="32">
        <f t="shared" si="13"/>
        <v>0</v>
      </c>
      <c r="K25" s="32">
        <f t="shared" si="13"/>
        <v>0</v>
      </c>
      <c r="L25" s="32">
        <f t="shared" si="13"/>
        <v>0</v>
      </c>
      <c r="M25" s="32">
        <f t="shared" si="13"/>
        <v>0</v>
      </c>
      <c r="N25" s="32">
        <f t="shared" si="13"/>
        <v>0</v>
      </c>
      <c r="O25" s="37">
        <f t="shared" si="1"/>
        <v>37.6941</v>
      </c>
    </row>
    <row r="26" spans="1:15" ht="12.75">
      <c r="A26" s="7" t="s">
        <v>26</v>
      </c>
      <c r="B26" s="32">
        <f>B4*2+B5*2</f>
        <v>10</v>
      </c>
      <c r="C26" s="32">
        <f aca="true" t="shared" si="14" ref="C26:N26">C4*2+C5*2</f>
        <v>0</v>
      </c>
      <c r="D26" s="32">
        <f t="shared" si="14"/>
        <v>0</v>
      </c>
      <c r="E26" s="32">
        <f t="shared" si="14"/>
        <v>0</v>
      </c>
      <c r="F26" s="32">
        <f t="shared" si="14"/>
        <v>0</v>
      </c>
      <c r="G26" s="32">
        <f t="shared" si="14"/>
        <v>0</v>
      </c>
      <c r="H26" s="32">
        <f t="shared" si="14"/>
        <v>0</v>
      </c>
      <c r="I26" s="32">
        <f t="shared" si="14"/>
        <v>0</v>
      </c>
      <c r="J26" s="32">
        <f t="shared" si="14"/>
        <v>0</v>
      </c>
      <c r="K26" s="32">
        <f t="shared" si="14"/>
        <v>0</v>
      </c>
      <c r="L26" s="32">
        <f t="shared" si="14"/>
        <v>0</v>
      </c>
      <c r="M26" s="32">
        <f t="shared" si="14"/>
        <v>0</v>
      </c>
      <c r="N26" s="32">
        <f t="shared" si="14"/>
        <v>0</v>
      </c>
      <c r="O26" s="37">
        <f>SUM(B26:N26)</f>
        <v>10</v>
      </c>
    </row>
    <row r="27" spans="1:15" ht="12.75">
      <c r="A27" s="29" t="s">
        <v>47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/>
    </row>
    <row r="28" spans="1:15" ht="12.75">
      <c r="A28" s="2" t="s">
        <v>7</v>
      </c>
      <c r="B28" s="32">
        <f aca="true" t="shared" si="15" ref="B28:N28">B17*B8</f>
        <v>10.889999999999999</v>
      </c>
      <c r="C28" s="32">
        <f t="shared" si="15"/>
        <v>0</v>
      </c>
      <c r="D28" s="32">
        <f t="shared" si="15"/>
        <v>0</v>
      </c>
      <c r="E28" s="32">
        <f t="shared" si="15"/>
        <v>0</v>
      </c>
      <c r="F28" s="32">
        <f t="shared" si="15"/>
        <v>0</v>
      </c>
      <c r="G28" s="32">
        <f t="shared" si="15"/>
        <v>0</v>
      </c>
      <c r="H28" s="32">
        <f t="shared" si="15"/>
        <v>0</v>
      </c>
      <c r="I28" s="32">
        <f t="shared" si="15"/>
        <v>0</v>
      </c>
      <c r="J28" s="32">
        <f t="shared" si="15"/>
        <v>0</v>
      </c>
      <c r="K28" s="32">
        <f t="shared" si="15"/>
        <v>0</v>
      </c>
      <c r="L28" s="32">
        <f t="shared" si="15"/>
        <v>0</v>
      </c>
      <c r="M28" s="32">
        <f t="shared" si="15"/>
        <v>0</v>
      </c>
      <c r="N28" s="32">
        <f t="shared" si="15"/>
        <v>0</v>
      </c>
      <c r="O28" s="37">
        <f aca="true" t="shared" si="16" ref="O28:O36">SUM(B28:N28)</f>
        <v>10.889999999999999</v>
      </c>
    </row>
    <row r="29" spans="1:15" ht="12.75">
      <c r="A29" s="2" t="s">
        <v>52</v>
      </c>
      <c r="B29" s="32">
        <f aca="true" t="shared" si="17" ref="B29:N29">B20*B8</f>
        <v>18.75</v>
      </c>
      <c r="C29" s="32">
        <f t="shared" si="17"/>
        <v>0</v>
      </c>
      <c r="D29" s="32">
        <f t="shared" si="17"/>
        <v>0</v>
      </c>
      <c r="E29" s="32">
        <f t="shared" si="17"/>
        <v>0</v>
      </c>
      <c r="F29" s="32">
        <f t="shared" si="17"/>
        <v>0</v>
      </c>
      <c r="G29" s="32">
        <f t="shared" si="17"/>
        <v>0</v>
      </c>
      <c r="H29" s="32">
        <f t="shared" si="17"/>
        <v>0</v>
      </c>
      <c r="I29" s="32">
        <f t="shared" si="17"/>
        <v>0</v>
      </c>
      <c r="J29" s="32">
        <f t="shared" si="17"/>
        <v>0</v>
      </c>
      <c r="K29" s="32">
        <f t="shared" si="17"/>
        <v>0</v>
      </c>
      <c r="L29" s="32">
        <f t="shared" si="17"/>
        <v>0</v>
      </c>
      <c r="M29" s="32">
        <f t="shared" si="17"/>
        <v>0</v>
      </c>
      <c r="N29" s="32">
        <f t="shared" si="17"/>
        <v>0</v>
      </c>
      <c r="O29" s="37">
        <f t="shared" si="16"/>
        <v>18.75</v>
      </c>
    </row>
    <row r="30" spans="1:15" ht="12.75">
      <c r="A30" s="2" t="s">
        <v>50</v>
      </c>
      <c r="B30" s="32">
        <f aca="true" t="shared" si="18" ref="B30:N30">B19*B8</f>
        <v>75.9</v>
      </c>
      <c r="C30" s="32">
        <f t="shared" si="18"/>
        <v>0</v>
      </c>
      <c r="D30" s="32">
        <f t="shared" si="18"/>
        <v>0</v>
      </c>
      <c r="E30" s="32">
        <f t="shared" si="18"/>
        <v>0</v>
      </c>
      <c r="F30" s="32">
        <f t="shared" si="18"/>
        <v>0</v>
      </c>
      <c r="G30" s="32">
        <f t="shared" si="18"/>
        <v>0</v>
      </c>
      <c r="H30" s="32">
        <f t="shared" si="18"/>
        <v>0</v>
      </c>
      <c r="I30" s="32">
        <f t="shared" si="18"/>
        <v>0</v>
      </c>
      <c r="J30" s="32">
        <f t="shared" si="18"/>
        <v>0</v>
      </c>
      <c r="K30" s="32">
        <f t="shared" si="18"/>
        <v>0</v>
      </c>
      <c r="L30" s="32">
        <f t="shared" si="18"/>
        <v>0</v>
      </c>
      <c r="M30" s="32">
        <f t="shared" si="18"/>
        <v>0</v>
      </c>
      <c r="N30" s="32">
        <f t="shared" si="18"/>
        <v>0</v>
      </c>
      <c r="O30" s="37">
        <f t="shared" si="16"/>
        <v>75.9</v>
      </c>
    </row>
    <row r="31" spans="1:15" ht="12.75">
      <c r="A31" s="2" t="s">
        <v>17</v>
      </c>
      <c r="B31" s="32">
        <f aca="true" t="shared" si="19" ref="B31:N31">B20*B8</f>
        <v>18.75</v>
      </c>
      <c r="C31" s="32">
        <f t="shared" si="19"/>
        <v>0</v>
      </c>
      <c r="D31" s="32">
        <f t="shared" si="19"/>
        <v>0</v>
      </c>
      <c r="E31" s="32">
        <f t="shared" si="19"/>
        <v>0</v>
      </c>
      <c r="F31" s="32">
        <f t="shared" si="19"/>
        <v>0</v>
      </c>
      <c r="G31" s="32">
        <f t="shared" si="19"/>
        <v>0</v>
      </c>
      <c r="H31" s="32">
        <f t="shared" si="19"/>
        <v>0</v>
      </c>
      <c r="I31" s="32">
        <f t="shared" si="19"/>
        <v>0</v>
      </c>
      <c r="J31" s="32">
        <f t="shared" si="19"/>
        <v>0</v>
      </c>
      <c r="K31" s="32">
        <f t="shared" si="19"/>
        <v>0</v>
      </c>
      <c r="L31" s="32">
        <f t="shared" si="19"/>
        <v>0</v>
      </c>
      <c r="M31" s="32">
        <f t="shared" si="19"/>
        <v>0</v>
      </c>
      <c r="N31" s="32">
        <f t="shared" si="19"/>
        <v>0</v>
      </c>
      <c r="O31" s="37">
        <f t="shared" si="16"/>
        <v>18.75</v>
      </c>
    </row>
    <row r="32" spans="1:15" ht="12.75">
      <c r="A32" s="2" t="s">
        <v>18</v>
      </c>
      <c r="B32" s="32">
        <f aca="true" t="shared" si="20" ref="B32:N32">B21*B8</f>
        <v>57.150000000000006</v>
      </c>
      <c r="C32" s="32">
        <f t="shared" si="20"/>
        <v>0</v>
      </c>
      <c r="D32" s="32">
        <f t="shared" si="20"/>
        <v>0</v>
      </c>
      <c r="E32" s="32">
        <f t="shared" si="20"/>
        <v>0</v>
      </c>
      <c r="F32" s="32">
        <f t="shared" si="20"/>
        <v>0</v>
      </c>
      <c r="G32" s="32">
        <f t="shared" si="20"/>
        <v>0</v>
      </c>
      <c r="H32" s="32">
        <f t="shared" si="20"/>
        <v>0</v>
      </c>
      <c r="I32" s="32">
        <f t="shared" si="20"/>
        <v>0</v>
      </c>
      <c r="J32" s="32">
        <f t="shared" si="20"/>
        <v>0</v>
      </c>
      <c r="K32" s="32">
        <f t="shared" si="20"/>
        <v>0</v>
      </c>
      <c r="L32" s="32">
        <f t="shared" si="20"/>
        <v>0</v>
      </c>
      <c r="M32" s="32">
        <f t="shared" si="20"/>
        <v>0</v>
      </c>
      <c r="N32" s="32">
        <f t="shared" si="20"/>
        <v>0</v>
      </c>
      <c r="O32" s="37">
        <f t="shared" si="16"/>
        <v>57.150000000000006</v>
      </c>
    </row>
    <row r="33" spans="1:15" ht="12.75">
      <c r="A33" s="2" t="s">
        <v>13</v>
      </c>
      <c r="B33" s="32">
        <f aca="true" t="shared" si="21" ref="B33:N33">B22*B8</f>
        <v>1.089</v>
      </c>
      <c r="C33" s="32">
        <f t="shared" si="21"/>
        <v>0</v>
      </c>
      <c r="D33" s="32">
        <f t="shared" si="21"/>
        <v>0</v>
      </c>
      <c r="E33" s="32">
        <f t="shared" si="21"/>
        <v>0</v>
      </c>
      <c r="F33" s="32">
        <f t="shared" si="21"/>
        <v>0</v>
      </c>
      <c r="G33" s="32">
        <f t="shared" si="21"/>
        <v>0</v>
      </c>
      <c r="H33" s="32">
        <f t="shared" si="21"/>
        <v>0</v>
      </c>
      <c r="I33" s="32">
        <f t="shared" si="21"/>
        <v>0</v>
      </c>
      <c r="J33" s="32">
        <f t="shared" si="21"/>
        <v>0</v>
      </c>
      <c r="K33" s="32">
        <f t="shared" si="21"/>
        <v>0</v>
      </c>
      <c r="L33" s="32">
        <f t="shared" si="21"/>
        <v>0</v>
      </c>
      <c r="M33" s="32">
        <f t="shared" si="21"/>
        <v>0</v>
      </c>
      <c r="N33" s="32">
        <f t="shared" si="21"/>
        <v>0</v>
      </c>
      <c r="O33" s="37">
        <f t="shared" si="16"/>
        <v>1.089</v>
      </c>
    </row>
    <row r="34" spans="1:15" ht="12.75">
      <c r="A34" s="7" t="s">
        <v>28</v>
      </c>
      <c r="B34" s="32">
        <f aca="true" t="shared" si="22" ref="B34:N34">B23*B8</f>
        <v>56.06100000000001</v>
      </c>
      <c r="C34" s="32">
        <f t="shared" si="22"/>
        <v>0</v>
      </c>
      <c r="D34" s="32">
        <f t="shared" si="22"/>
        <v>0</v>
      </c>
      <c r="E34" s="32">
        <f t="shared" si="22"/>
        <v>0</v>
      </c>
      <c r="F34" s="32">
        <f t="shared" si="22"/>
        <v>0</v>
      </c>
      <c r="G34" s="32">
        <f t="shared" si="22"/>
        <v>0</v>
      </c>
      <c r="H34" s="32">
        <f t="shared" si="22"/>
        <v>0</v>
      </c>
      <c r="I34" s="32">
        <f t="shared" si="22"/>
        <v>0</v>
      </c>
      <c r="J34" s="32">
        <f t="shared" si="22"/>
        <v>0</v>
      </c>
      <c r="K34" s="32">
        <f t="shared" si="22"/>
        <v>0</v>
      </c>
      <c r="L34" s="32">
        <f t="shared" si="22"/>
        <v>0</v>
      </c>
      <c r="M34" s="32">
        <f t="shared" si="22"/>
        <v>0</v>
      </c>
      <c r="N34" s="32">
        <f t="shared" si="22"/>
        <v>0</v>
      </c>
      <c r="O34" s="37">
        <f t="shared" si="16"/>
        <v>56.06100000000001</v>
      </c>
    </row>
    <row r="35" spans="1:15" ht="12.75">
      <c r="A35" s="7" t="s">
        <v>29</v>
      </c>
      <c r="B35" s="32">
        <f aca="true" t="shared" si="23" ref="B35:N35">B24*B8</f>
        <v>19.839</v>
      </c>
      <c r="C35" s="32">
        <f t="shared" si="23"/>
        <v>0</v>
      </c>
      <c r="D35" s="32">
        <f t="shared" si="23"/>
        <v>0</v>
      </c>
      <c r="E35" s="32">
        <f t="shared" si="23"/>
        <v>0</v>
      </c>
      <c r="F35" s="32">
        <f t="shared" si="23"/>
        <v>0</v>
      </c>
      <c r="G35" s="32">
        <f t="shared" si="23"/>
        <v>0</v>
      </c>
      <c r="H35" s="32">
        <f t="shared" si="23"/>
        <v>0</v>
      </c>
      <c r="I35" s="32">
        <f t="shared" si="23"/>
        <v>0</v>
      </c>
      <c r="J35" s="32">
        <f t="shared" si="23"/>
        <v>0</v>
      </c>
      <c r="K35" s="32">
        <f t="shared" si="23"/>
        <v>0</v>
      </c>
      <c r="L35" s="32">
        <f t="shared" si="23"/>
        <v>0</v>
      </c>
      <c r="M35" s="32">
        <f t="shared" si="23"/>
        <v>0</v>
      </c>
      <c r="N35" s="32">
        <f t="shared" si="23"/>
        <v>0</v>
      </c>
      <c r="O35" s="37">
        <f t="shared" si="16"/>
        <v>19.839</v>
      </c>
    </row>
    <row r="36" spans="1:15" ht="12.75">
      <c r="A36" s="7" t="s">
        <v>49</v>
      </c>
      <c r="B36" s="32">
        <f aca="true" t="shared" si="24" ref="B36:N36">B25*B8</f>
        <v>37.6941</v>
      </c>
      <c r="C36" s="32">
        <f t="shared" si="24"/>
        <v>0</v>
      </c>
      <c r="D36" s="32">
        <f t="shared" si="24"/>
        <v>0</v>
      </c>
      <c r="E36" s="32">
        <f t="shared" si="24"/>
        <v>0</v>
      </c>
      <c r="F36" s="32">
        <f t="shared" si="24"/>
        <v>0</v>
      </c>
      <c r="G36" s="32">
        <f t="shared" si="24"/>
        <v>0</v>
      </c>
      <c r="H36" s="32">
        <f t="shared" si="24"/>
        <v>0</v>
      </c>
      <c r="I36" s="32">
        <f t="shared" si="24"/>
        <v>0</v>
      </c>
      <c r="J36" s="32">
        <f t="shared" si="24"/>
        <v>0</v>
      </c>
      <c r="K36" s="32">
        <f t="shared" si="24"/>
        <v>0</v>
      </c>
      <c r="L36" s="32">
        <f t="shared" si="24"/>
        <v>0</v>
      </c>
      <c r="M36" s="32">
        <f t="shared" si="24"/>
        <v>0</v>
      </c>
      <c r="N36" s="32">
        <f t="shared" si="24"/>
        <v>0</v>
      </c>
      <c r="O36" s="37">
        <f t="shared" si="16"/>
        <v>37.6941</v>
      </c>
    </row>
    <row r="37" spans="1:15" ht="12.75">
      <c r="A37" s="7" t="s">
        <v>26</v>
      </c>
      <c r="B37" s="32">
        <f aca="true" t="shared" si="25" ref="B37:N37">B26*B8</f>
        <v>10</v>
      </c>
      <c r="C37" s="32">
        <f t="shared" si="25"/>
        <v>0</v>
      </c>
      <c r="D37" s="32">
        <f t="shared" si="25"/>
        <v>0</v>
      </c>
      <c r="E37" s="32">
        <f t="shared" si="25"/>
        <v>0</v>
      </c>
      <c r="F37" s="32">
        <f t="shared" si="25"/>
        <v>0</v>
      </c>
      <c r="G37" s="32">
        <f t="shared" si="25"/>
        <v>0</v>
      </c>
      <c r="H37" s="32">
        <f t="shared" si="25"/>
        <v>0</v>
      </c>
      <c r="I37" s="32">
        <f t="shared" si="25"/>
        <v>0</v>
      </c>
      <c r="J37" s="32">
        <f t="shared" si="25"/>
        <v>0</v>
      </c>
      <c r="K37" s="32">
        <f t="shared" si="25"/>
        <v>0</v>
      </c>
      <c r="L37" s="32">
        <f t="shared" si="25"/>
        <v>0</v>
      </c>
      <c r="M37" s="32">
        <f t="shared" si="25"/>
        <v>0</v>
      </c>
      <c r="N37" s="32">
        <f t="shared" si="25"/>
        <v>0</v>
      </c>
      <c r="O37" s="37">
        <f>SUM(B37:N37)</f>
        <v>10</v>
      </c>
    </row>
    <row r="39" spans="1:14" ht="12.75">
      <c r="A39" s="3" t="s">
        <v>12</v>
      </c>
      <c r="B39" s="14" t="s">
        <v>38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2" t="s">
        <v>14</v>
      </c>
      <c r="B40" s="14" t="s">
        <v>39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</sheetData>
  <hyperlinks>
    <hyperlink ref="A1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0" sqref="A10"/>
    </sheetView>
  </sheetViews>
  <sheetFormatPr defaultColWidth="9.00390625" defaultRowHeight="12.75"/>
  <cols>
    <col min="1" max="1" width="19.00390625" style="0" customWidth="1"/>
    <col min="2" max="2" width="7.25390625" style="0" customWidth="1"/>
    <col min="3" max="14" width="6.875" style="0" customWidth="1"/>
    <col min="15" max="15" width="9.25390625" style="0" bestFit="1" customWidth="1"/>
    <col min="16" max="32" width="6.00390625" style="0" customWidth="1"/>
  </cols>
  <sheetData>
    <row r="1" spans="1:2" ht="12.75">
      <c r="A1" s="12" t="s">
        <v>35</v>
      </c>
      <c r="B1" s="16"/>
    </row>
    <row r="2" spans="1:14" ht="17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2.75">
      <c r="A3" s="29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3" t="s">
        <v>11</v>
      </c>
    </row>
    <row r="4" spans="1:15" ht="12.75">
      <c r="A4" s="3" t="s">
        <v>16</v>
      </c>
      <c r="B4" s="21">
        <v>2</v>
      </c>
      <c r="C4" s="21">
        <v>1.5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8"/>
    </row>
    <row r="5" spans="1:15" ht="12.75">
      <c r="A5" s="3" t="s">
        <v>1</v>
      </c>
      <c r="B5" s="21">
        <v>2.5</v>
      </c>
      <c r="C5" s="21">
        <v>2.5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8"/>
    </row>
    <row r="6" spans="1:15" ht="12.75">
      <c r="A6" s="3" t="s">
        <v>45</v>
      </c>
      <c r="B6" s="21">
        <v>3</v>
      </c>
      <c r="C6" s="21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8"/>
    </row>
    <row r="7" spans="1:15" ht="12.75">
      <c r="A7" s="3" t="s">
        <v>27</v>
      </c>
      <c r="B7" s="21">
        <v>30</v>
      </c>
      <c r="C7" s="21">
        <v>30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8"/>
    </row>
    <row r="8" spans="1:15" ht="12.75">
      <c r="A8" s="4" t="s">
        <v>25</v>
      </c>
      <c r="B8" s="21">
        <v>0.1</v>
      </c>
      <c r="C8" s="21">
        <v>0.1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8"/>
    </row>
    <row r="9" spans="1:15" ht="21.75">
      <c r="A9" s="8" t="s">
        <v>31</v>
      </c>
      <c r="B9" s="21">
        <v>1.9</v>
      </c>
      <c r="C9" s="21">
        <v>1.9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8"/>
    </row>
    <row r="10" spans="1:15" ht="12.75">
      <c r="A10" s="3" t="s">
        <v>36</v>
      </c>
      <c r="B10" s="21">
        <v>0.4</v>
      </c>
      <c r="C10" s="21">
        <v>0.4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8"/>
    </row>
    <row r="11" spans="1:15" ht="12.75">
      <c r="A11" s="29" t="s">
        <v>46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9"/>
    </row>
    <row r="12" spans="1:15" ht="12.75">
      <c r="A12" s="2" t="s">
        <v>5</v>
      </c>
      <c r="B12" s="22">
        <f>B4+B10*2</f>
        <v>2.8</v>
      </c>
      <c r="C12" s="22">
        <f aca="true" t="shared" si="0" ref="C12:N12">C4+C10*2</f>
        <v>2.3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38">
        <f aca="true" t="shared" si="1" ref="O12:O22">SUM(B12:N12)</f>
        <v>5.1</v>
      </c>
    </row>
    <row r="13" spans="1:15" ht="12.75">
      <c r="A13" s="2" t="s">
        <v>6</v>
      </c>
      <c r="B13" s="22">
        <f>ROUND(B12+TAN(B7*PI()/180)*B5*2,2)</f>
        <v>5.69</v>
      </c>
      <c r="C13" s="22">
        <f aca="true" t="shared" si="2" ref="C13:N13">ROUND(C12+TAN(C7*PI()/180)*C5*2,2)</f>
        <v>5.19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38">
        <f t="shared" si="1"/>
        <v>10.88</v>
      </c>
    </row>
    <row r="14" spans="1:15" ht="12.75">
      <c r="A14" s="2" t="s">
        <v>10</v>
      </c>
      <c r="B14" s="22">
        <f>ROUND((B13+B12)/2*B5*(B12+B13)/2,2)</f>
        <v>45.05</v>
      </c>
      <c r="C14" s="22">
        <f aca="true" t="shared" si="3" ref="C14:N14">ROUND((C13+C12)/2*C5*(C12+C13)/2,2)</f>
        <v>35.06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23">
        <f t="shared" si="3"/>
        <v>0</v>
      </c>
      <c r="N14" s="23">
        <f t="shared" si="3"/>
        <v>0</v>
      </c>
      <c r="O14" s="38">
        <f t="shared" si="1"/>
        <v>80.11</v>
      </c>
    </row>
    <row r="15" spans="1:15" ht="12.75">
      <c r="A15" s="2" t="s">
        <v>7</v>
      </c>
      <c r="B15" s="22">
        <f>B12^2</f>
        <v>7.839999999999999</v>
      </c>
      <c r="C15" s="22">
        <f aca="true" t="shared" si="4" ref="C15:N15">C12^2</f>
        <v>5.289999999999999</v>
      </c>
      <c r="D15" s="23">
        <f t="shared" si="4"/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38">
        <f t="shared" si="1"/>
        <v>13.129999999999999</v>
      </c>
    </row>
    <row r="16" spans="1:15" ht="12.75">
      <c r="A16" s="2" t="s">
        <v>52</v>
      </c>
      <c r="B16" s="23">
        <f>B13^2</f>
        <v>32.3761</v>
      </c>
      <c r="C16" s="23">
        <f aca="true" t="shared" si="5" ref="C16:N16">C13^2</f>
        <v>26.936100000000003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38">
        <f t="shared" si="1"/>
        <v>59.312200000000004</v>
      </c>
    </row>
    <row r="17" spans="1:15" ht="12.75">
      <c r="A17" s="2" t="s">
        <v>17</v>
      </c>
      <c r="B17" s="23">
        <f>3.14*(B4)^2/4*B5</f>
        <v>7.8500000000000005</v>
      </c>
      <c r="C17" s="23">
        <f aca="true" t="shared" si="6" ref="C17:N17">3.14*(C4)^2/4*C5</f>
        <v>4.415625</v>
      </c>
      <c r="D17" s="23">
        <f t="shared" si="6"/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38">
        <f t="shared" si="1"/>
        <v>12.265625</v>
      </c>
    </row>
    <row r="18" spans="1:15" ht="12.75">
      <c r="A18" s="2" t="s">
        <v>18</v>
      </c>
      <c r="B18" s="23">
        <f>B14-B17</f>
        <v>37.199999999999996</v>
      </c>
      <c r="C18" s="23">
        <f aca="true" t="shared" si="7" ref="C18:N18">C14-C17</f>
        <v>30.644375000000004</v>
      </c>
      <c r="D18" s="23">
        <f t="shared" si="7"/>
        <v>0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0</v>
      </c>
      <c r="I18" s="23">
        <f t="shared" si="7"/>
        <v>0</v>
      </c>
      <c r="J18" s="23">
        <f t="shared" si="7"/>
        <v>0</v>
      </c>
      <c r="K18" s="23">
        <f t="shared" si="7"/>
        <v>0</v>
      </c>
      <c r="L18" s="23">
        <f t="shared" si="7"/>
        <v>0</v>
      </c>
      <c r="M18" s="23">
        <f t="shared" si="7"/>
        <v>0</v>
      </c>
      <c r="N18" s="23">
        <f t="shared" si="7"/>
        <v>0</v>
      </c>
      <c r="O18" s="38">
        <f t="shared" si="1"/>
        <v>67.844375</v>
      </c>
    </row>
    <row r="19" spans="1:15" ht="12.75">
      <c r="A19" s="2" t="s">
        <v>13</v>
      </c>
      <c r="B19" s="23">
        <f>B15*B8</f>
        <v>0.7839999999999999</v>
      </c>
      <c r="C19" s="23">
        <f aca="true" t="shared" si="8" ref="C19:N19">C15*C8</f>
        <v>0.5289999999999999</v>
      </c>
      <c r="D19" s="23">
        <f t="shared" si="8"/>
        <v>0</v>
      </c>
      <c r="E19" s="23">
        <f t="shared" si="8"/>
        <v>0</v>
      </c>
      <c r="F19" s="23">
        <f t="shared" si="8"/>
        <v>0</v>
      </c>
      <c r="G19" s="23">
        <f t="shared" si="8"/>
        <v>0</v>
      </c>
      <c r="H19" s="23">
        <f t="shared" si="8"/>
        <v>0</v>
      </c>
      <c r="I19" s="23">
        <f t="shared" si="8"/>
        <v>0</v>
      </c>
      <c r="J19" s="23">
        <f t="shared" si="8"/>
        <v>0</v>
      </c>
      <c r="K19" s="23">
        <f t="shared" si="8"/>
        <v>0</v>
      </c>
      <c r="L19" s="23">
        <f t="shared" si="8"/>
        <v>0</v>
      </c>
      <c r="M19" s="23">
        <f t="shared" si="8"/>
        <v>0</v>
      </c>
      <c r="N19" s="23">
        <f t="shared" si="8"/>
        <v>0</v>
      </c>
      <c r="O19" s="38">
        <f t="shared" si="1"/>
        <v>1.3129999999999997</v>
      </c>
    </row>
    <row r="20" spans="1:15" ht="12.75">
      <c r="A20" s="7" t="s">
        <v>28</v>
      </c>
      <c r="B20" s="23">
        <f>B18-B19</f>
        <v>36.416</v>
      </c>
      <c r="C20" s="23">
        <f aca="true" t="shared" si="9" ref="C20:N20">C18-C19</f>
        <v>30.115375000000004</v>
      </c>
      <c r="D20" s="23">
        <f t="shared" si="9"/>
        <v>0</v>
      </c>
      <c r="E20" s="23">
        <f t="shared" si="9"/>
        <v>0</v>
      </c>
      <c r="F20" s="23">
        <f t="shared" si="9"/>
        <v>0</v>
      </c>
      <c r="G20" s="23">
        <f t="shared" si="9"/>
        <v>0</v>
      </c>
      <c r="H20" s="23">
        <f t="shared" si="9"/>
        <v>0</v>
      </c>
      <c r="I20" s="23">
        <f t="shared" si="9"/>
        <v>0</v>
      </c>
      <c r="J20" s="23">
        <f t="shared" si="9"/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3">
        <f t="shared" si="9"/>
        <v>0</v>
      </c>
      <c r="O20" s="38">
        <f t="shared" si="1"/>
        <v>66.531375</v>
      </c>
    </row>
    <row r="21" spans="1:15" ht="12.75">
      <c r="A21" s="7" t="s">
        <v>29</v>
      </c>
      <c r="B21" s="23">
        <f>B17+B19</f>
        <v>8.634</v>
      </c>
      <c r="C21" s="23">
        <f aca="true" t="shared" si="10" ref="C21:N21">C17+C19</f>
        <v>4.944625</v>
      </c>
      <c r="D21" s="23">
        <f t="shared" si="10"/>
        <v>0</v>
      </c>
      <c r="E21" s="23">
        <f t="shared" si="10"/>
        <v>0</v>
      </c>
      <c r="F21" s="23">
        <f t="shared" si="10"/>
        <v>0</v>
      </c>
      <c r="G21" s="23">
        <f t="shared" si="10"/>
        <v>0</v>
      </c>
      <c r="H21" s="23">
        <f t="shared" si="10"/>
        <v>0</v>
      </c>
      <c r="I21" s="23">
        <f t="shared" si="10"/>
        <v>0</v>
      </c>
      <c r="J21" s="23">
        <f t="shared" si="10"/>
        <v>0</v>
      </c>
      <c r="K21" s="23">
        <f t="shared" si="10"/>
        <v>0</v>
      </c>
      <c r="L21" s="23">
        <f t="shared" si="10"/>
        <v>0</v>
      </c>
      <c r="M21" s="23">
        <f t="shared" si="10"/>
        <v>0</v>
      </c>
      <c r="N21" s="23">
        <f t="shared" si="10"/>
        <v>0</v>
      </c>
      <c r="O21" s="38">
        <f t="shared" si="1"/>
        <v>13.578625</v>
      </c>
    </row>
    <row r="22" spans="1:15" ht="12.75">
      <c r="A22" s="7" t="s">
        <v>49</v>
      </c>
      <c r="B22" s="23">
        <f>B21*B9</f>
        <v>16.4046</v>
      </c>
      <c r="C22" s="23">
        <f aca="true" t="shared" si="11" ref="C22:N22">C21*C9</f>
        <v>9.3947875</v>
      </c>
      <c r="D22" s="23">
        <f t="shared" si="11"/>
        <v>0</v>
      </c>
      <c r="E22" s="23">
        <f t="shared" si="11"/>
        <v>0</v>
      </c>
      <c r="F22" s="23">
        <f t="shared" si="11"/>
        <v>0</v>
      </c>
      <c r="G22" s="23">
        <f t="shared" si="11"/>
        <v>0</v>
      </c>
      <c r="H22" s="23">
        <f t="shared" si="11"/>
        <v>0</v>
      </c>
      <c r="I22" s="23">
        <f t="shared" si="11"/>
        <v>0</v>
      </c>
      <c r="J22" s="23">
        <f t="shared" si="11"/>
        <v>0</v>
      </c>
      <c r="K22" s="23">
        <f t="shared" si="11"/>
        <v>0</v>
      </c>
      <c r="L22" s="23">
        <f t="shared" si="11"/>
        <v>0</v>
      </c>
      <c r="M22" s="23">
        <f t="shared" si="11"/>
        <v>0</v>
      </c>
      <c r="N22" s="23">
        <f t="shared" si="11"/>
        <v>0</v>
      </c>
      <c r="O22" s="38">
        <f t="shared" si="1"/>
        <v>25.799387499999998</v>
      </c>
    </row>
    <row r="23" spans="1:15" ht="12.75">
      <c r="A23" s="7" t="s">
        <v>26</v>
      </c>
      <c r="B23" s="23">
        <f>PI()*B4</f>
        <v>6.283185307179586</v>
      </c>
      <c r="C23" s="23">
        <f aca="true" t="shared" si="12" ref="C23:N23">PI()*C4</f>
        <v>4.71238898038469</v>
      </c>
      <c r="D23" s="23">
        <f t="shared" si="12"/>
        <v>0</v>
      </c>
      <c r="E23" s="23">
        <f t="shared" si="12"/>
        <v>0</v>
      </c>
      <c r="F23" s="23">
        <f t="shared" si="12"/>
        <v>0</v>
      </c>
      <c r="G23" s="23">
        <f t="shared" si="12"/>
        <v>0</v>
      </c>
      <c r="H23" s="23">
        <f t="shared" si="12"/>
        <v>0</v>
      </c>
      <c r="I23" s="23">
        <f t="shared" si="12"/>
        <v>0</v>
      </c>
      <c r="J23" s="23">
        <f t="shared" si="12"/>
        <v>0</v>
      </c>
      <c r="K23" s="23">
        <f t="shared" si="12"/>
        <v>0</v>
      </c>
      <c r="L23" s="23">
        <f t="shared" si="12"/>
        <v>0</v>
      </c>
      <c r="M23" s="23">
        <f t="shared" si="12"/>
        <v>0</v>
      </c>
      <c r="N23" s="23">
        <f t="shared" si="12"/>
        <v>0</v>
      </c>
      <c r="O23" s="38">
        <f>SUM(B23:N23)</f>
        <v>10.995574287564276</v>
      </c>
    </row>
    <row r="24" spans="1:15" ht="12.75">
      <c r="A24" s="29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9"/>
    </row>
    <row r="25" spans="1:15" ht="12.75">
      <c r="A25" s="2" t="s">
        <v>10</v>
      </c>
      <c r="B25" s="23">
        <f>B14*B6</f>
        <v>135.14999999999998</v>
      </c>
      <c r="C25" s="23">
        <f>C14*C6</f>
        <v>35.06</v>
      </c>
      <c r="D25" s="23">
        <f aca="true" t="shared" si="13" ref="D25:N25">D14*D6</f>
        <v>0</v>
      </c>
      <c r="E25" s="23">
        <f t="shared" si="13"/>
        <v>0</v>
      </c>
      <c r="F25" s="23">
        <f t="shared" si="13"/>
        <v>0</v>
      </c>
      <c r="G25" s="23">
        <f t="shared" si="13"/>
        <v>0</v>
      </c>
      <c r="H25" s="23">
        <f t="shared" si="13"/>
        <v>0</v>
      </c>
      <c r="I25" s="23">
        <f t="shared" si="13"/>
        <v>0</v>
      </c>
      <c r="J25" s="23">
        <f t="shared" si="13"/>
        <v>0</v>
      </c>
      <c r="K25" s="23">
        <f t="shared" si="13"/>
        <v>0</v>
      </c>
      <c r="L25" s="23">
        <f t="shared" si="13"/>
        <v>0</v>
      </c>
      <c r="M25" s="23">
        <f t="shared" si="13"/>
        <v>0</v>
      </c>
      <c r="N25" s="23">
        <f t="shared" si="13"/>
        <v>0</v>
      </c>
      <c r="O25" s="38">
        <f aca="true" t="shared" si="14" ref="O25:O34">SUM(B25:N25)</f>
        <v>170.20999999999998</v>
      </c>
    </row>
    <row r="26" spans="1:15" ht="12.75">
      <c r="A26" s="2" t="s">
        <v>7</v>
      </c>
      <c r="B26" s="23">
        <f>B15*B6</f>
        <v>23.519999999999996</v>
      </c>
      <c r="C26" s="23">
        <f>C15*C6</f>
        <v>5.289999999999999</v>
      </c>
      <c r="D26" s="23">
        <f aca="true" t="shared" si="15" ref="D26:N26">D15*D6</f>
        <v>0</v>
      </c>
      <c r="E26" s="23">
        <f t="shared" si="15"/>
        <v>0</v>
      </c>
      <c r="F26" s="23">
        <f t="shared" si="15"/>
        <v>0</v>
      </c>
      <c r="G26" s="23">
        <f t="shared" si="15"/>
        <v>0</v>
      </c>
      <c r="H26" s="23">
        <f t="shared" si="15"/>
        <v>0</v>
      </c>
      <c r="I26" s="23">
        <f t="shared" si="15"/>
        <v>0</v>
      </c>
      <c r="J26" s="23">
        <f t="shared" si="15"/>
        <v>0</v>
      </c>
      <c r="K26" s="23">
        <f t="shared" si="15"/>
        <v>0</v>
      </c>
      <c r="L26" s="23">
        <f t="shared" si="15"/>
        <v>0</v>
      </c>
      <c r="M26" s="23">
        <f t="shared" si="15"/>
        <v>0</v>
      </c>
      <c r="N26" s="23">
        <f t="shared" si="15"/>
        <v>0</v>
      </c>
      <c r="O26" s="38">
        <f t="shared" si="14"/>
        <v>28.809999999999995</v>
      </c>
    </row>
    <row r="27" spans="1:15" ht="12.75">
      <c r="A27" s="2" t="s">
        <v>52</v>
      </c>
      <c r="B27" s="23">
        <f>B16*B6</f>
        <v>97.1283</v>
      </c>
      <c r="C27" s="23">
        <f aca="true" t="shared" si="16" ref="C27:N27">C16*C6</f>
        <v>26.936100000000003</v>
      </c>
      <c r="D27" s="23">
        <f t="shared" si="16"/>
        <v>0</v>
      </c>
      <c r="E27" s="23">
        <f t="shared" si="16"/>
        <v>0</v>
      </c>
      <c r="F27" s="23">
        <f t="shared" si="16"/>
        <v>0</v>
      </c>
      <c r="G27" s="23">
        <f t="shared" si="16"/>
        <v>0</v>
      </c>
      <c r="H27" s="23">
        <f t="shared" si="16"/>
        <v>0</v>
      </c>
      <c r="I27" s="23">
        <f t="shared" si="16"/>
        <v>0</v>
      </c>
      <c r="J27" s="23">
        <f t="shared" si="16"/>
        <v>0</v>
      </c>
      <c r="K27" s="23">
        <f t="shared" si="16"/>
        <v>0</v>
      </c>
      <c r="L27" s="23">
        <f t="shared" si="16"/>
        <v>0</v>
      </c>
      <c r="M27" s="23">
        <f t="shared" si="16"/>
        <v>0</v>
      </c>
      <c r="N27" s="23">
        <f t="shared" si="16"/>
        <v>0</v>
      </c>
      <c r="O27" s="38">
        <f t="shared" si="14"/>
        <v>124.0644</v>
      </c>
    </row>
    <row r="28" spans="1:15" ht="12.75">
      <c r="A28" s="2" t="s">
        <v>17</v>
      </c>
      <c r="B28" s="23">
        <f>B17*B6</f>
        <v>23.55</v>
      </c>
      <c r="C28" s="23">
        <f>C17*C6</f>
        <v>4.415625</v>
      </c>
      <c r="D28" s="23">
        <f aca="true" t="shared" si="17" ref="D28:N28">D17*D6</f>
        <v>0</v>
      </c>
      <c r="E28" s="23">
        <f t="shared" si="17"/>
        <v>0</v>
      </c>
      <c r="F28" s="23">
        <f t="shared" si="17"/>
        <v>0</v>
      </c>
      <c r="G28" s="23">
        <f t="shared" si="17"/>
        <v>0</v>
      </c>
      <c r="H28" s="23">
        <f t="shared" si="17"/>
        <v>0</v>
      </c>
      <c r="I28" s="23">
        <f t="shared" si="17"/>
        <v>0</v>
      </c>
      <c r="J28" s="23">
        <f t="shared" si="17"/>
        <v>0</v>
      </c>
      <c r="K28" s="23">
        <f t="shared" si="17"/>
        <v>0</v>
      </c>
      <c r="L28" s="23">
        <f t="shared" si="17"/>
        <v>0</v>
      </c>
      <c r="M28" s="23">
        <f t="shared" si="17"/>
        <v>0</v>
      </c>
      <c r="N28" s="23">
        <f t="shared" si="17"/>
        <v>0</v>
      </c>
      <c r="O28" s="38">
        <f t="shared" si="14"/>
        <v>27.965625000000003</v>
      </c>
    </row>
    <row r="29" spans="1:15" ht="12.75">
      <c r="A29" s="2" t="s">
        <v>18</v>
      </c>
      <c r="B29" s="23">
        <f>B18*B6</f>
        <v>111.6</v>
      </c>
      <c r="C29" s="23">
        <f>C18*C6</f>
        <v>30.644375000000004</v>
      </c>
      <c r="D29" s="23">
        <f aca="true" t="shared" si="18" ref="D29:N29">D18*D6</f>
        <v>0</v>
      </c>
      <c r="E29" s="23">
        <f t="shared" si="18"/>
        <v>0</v>
      </c>
      <c r="F29" s="23">
        <f t="shared" si="18"/>
        <v>0</v>
      </c>
      <c r="G29" s="23">
        <f t="shared" si="18"/>
        <v>0</v>
      </c>
      <c r="H29" s="23">
        <f t="shared" si="18"/>
        <v>0</v>
      </c>
      <c r="I29" s="23">
        <f t="shared" si="18"/>
        <v>0</v>
      </c>
      <c r="J29" s="23">
        <f t="shared" si="18"/>
        <v>0</v>
      </c>
      <c r="K29" s="23">
        <f t="shared" si="18"/>
        <v>0</v>
      </c>
      <c r="L29" s="23">
        <f t="shared" si="18"/>
        <v>0</v>
      </c>
      <c r="M29" s="23">
        <f t="shared" si="18"/>
        <v>0</v>
      </c>
      <c r="N29" s="23">
        <f t="shared" si="18"/>
        <v>0</v>
      </c>
      <c r="O29" s="38">
        <f t="shared" si="14"/>
        <v>142.244375</v>
      </c>
    </row>
    <row r="30" spans="1:15" ht="12.75">
      <c r="A30" s="2" t="s">
        <v>13</v>
      </c>
      <c r="B30" s="23">
        <f>B19*B6</f>
        <v>2.352</v>
      </c>
      <c r="C30" s="23">
        <f>C19*C6</f>
        <v>0.5289999999999999</v>
      </c>
      <c r="D30" s="23">
        <f aca="true" t="shared" si="19" ref="D30:N30">D19*D6</f>
        <v>0</v>
      </c>
      <c r="E30" s="23">
        <f t="shared" si="19"/>
        <v>0</v>
      </c>
      <c r="F30" s="23">
        <f t="shared" si="19"/>
        <v>0</v>
      </c>
      <c r="G30" s="23">
        <f t="shared" si="19"/>
        <v>0</v>
      </c>
      <c r="H30" s="23">
        <f t="shared" si="19"/>
        <v>0</v>
      </c>
      <c r="I30" s="23">
        <f t="shared" si="19"/>
        <v>0</v>
      </c>
      <c r="J30" s="23">
        <f t="shared" si="19"/>
        <v>0</v>
      </c>
      <c r="K30" s="23">
        <f t="shared" si="19"/>
        <v>0</v>
      </c>
      <c r="L30" s="23">
        <f t="shared" si="19"/>
        <v>0</v>
      </c>
      <c r="M30" s="23">
        <f t="shared" si="19"/>
        <v>0</v>
      </c>
      <c r="N30" s="23">
        <f t="shared" si="19"/>
        <v>0</v>
      </c>
      <c r="O30" s="38">
        <f t="shared" si="14"/>
        <v>2.881</v>
      </c>
    </row>
    <row r="31" spans="1:15" ht="12.75">
      <c r="A31" s="7" t="s">
        <v>28</v>
      </c>
      <c r="B31" s="23">
        <f>B20*B6</f>
        <v>109.24799999999999</v>
      </c>
      <c r="C31" s="23">
        <f>C20*C6</f>
        <v>30.115375000000004</v>
      </c>
      <c r="D31" s="23">
        <f aca="true" t="shared" si="20" ref="D31:N31">D20*D6</f>
        <v>0</v>
      </c>
      <c r="E31" s="23">
        <f t="shared" si="20"/>
        <v>0</v>
      </c>
      <c r="F31" s="23">
        <f t="shared" si="20"/>
        <v>0</v>
      </c>
      <c r="G31" s="23">
        <f t="shared" si="20"/>
        <v>0</v>
      </c>
      <c r="H31" s="23">
        <f t="shared" si="20"/>
        <v>0</v>
      </c>
      <c r="I31" s="23">
        <f t="shared" si="20"/>
        <v>0</v>
      </c>
      <c r="J31" s="23">
        <f t="shared" si="20"/>
        <v>0</v>
      </c>
      <c r="K31" s="23">
        <f t="shared" si="20"/>
        <v>0</v>
      </c>
      <c r="L31" s="23">
        <f t="shared" si="20"/>
        <v>0</v>
      </c>
      <c r="M31" s="23">
        <f t="shared" si="20"/>
        <v>0</v>
      </c>
      <c r="N31" s="23">
        <f t="shared" si="20"/>
        <v>0</v>
      </c>
      <c r="O31" s="38">
        <f t="shared" si="14"/>
        <v>139.363375</v>
      </c>
    </row>
    <row r="32" spans="1:15" ht="12.75">
      <c r="A32" s="7" t="s">
        <v>29</v>
      </c>
      <c r="B32" s="23">
        <f>B21*B6</f>
        <v>25.902</v>
      </c>
      <c r="C32" s="23">
        <f>C21*C6</f>
        <v>4.944625</v>
      </c>
      <c r="D32" s="23">
        <f aca="true" t="shared" si="21" ref="D32:N32">D21*D6</f>
        <v>0</v>
      </c>
      <c r="E32" s="23">
        <f t="shared" si="21"/>
        <v>0</v>
      </c>
      <c r="F32" s="23">
        <f t="shared" si="21"/>
        <v>0</v>
      </c>
      <c r="G32" s="23">
        <f t="shared" si="21"/>
        <v>0</v>
      </c>
      <c r="H32" s="23">
        <f t="shared" si="21"/>
        <v>0</v>
      </c>
      <c r="I32" s="23">
        <f t="shared" si="21"/>
        <v>0</v>
      </c>
      <c r="J32" s="23">
        <f t="shared" si="21"/>
        <v>0</v>
      </c>
      <c r="K32" s="23">
        <f t="shared" si="21"/>
        <v>0</v>
      </c>
      <c r="L32" s="23">
        <f t="shared" si="21"/>
        <v>0</v>
      </c>
      <c r="M32" s="23">
        <f t="shared" si="21"/>
        <v>0</v>
      </c>
      <c r="N32" s="23">
        <f t="shared" si="21"/>
        <v>0</v>
      </c>
      <c r="O32" s="38">
        <f t="shared" si="14"/>
        <v>30.846625000000003</v>
      </c>
    </row>
    <row r="33" spans="1:15" ht="12.75">
      <c r="A33" s="7" t="s">
        <v>49</v>
      </c>
      <c r="B33" s="23">
        <f>B22*B6</f>
        <v>49.21379999999999</v>
      </c>
      <c r="C33" s="23">
        <f>C22*C6</f>
        <v>9.3947875</v>
      </c>
      <c r="D33" s="23">
        <f aca="true" t="shared" si="22" ref="D33:N33">D22*D6</f>
        <v>0</v>
      </c>
      <c r="E33" s="23">
        <f t="shared" si="22"/>
        <v>0</v>
      </c>
      <c r="F33" s="23">
        <f t="shared" si="22"/>
        <v>0</v>
      </c>
      <c r="G33" s="23">
        <f t="shared" si="22"/>
        <v>0</v>
      </c>
      <c r="H33" s="23">
        <f t="shared" si="22"/>
        <v>0</v>
      </c>
      <c r="I33" s="23">
        <f t="shared" si="22"/>
        <v>0</v>
      </c>
      <c r="J33" s="23">
        <f t="shared" si="22"/>
        <v>0</v>
      </c>
      <c r="K33" s="23">
        <f t="shared" si="22"/>
        <v>0</v>
      </c>
      <c r="L33" s="23">
        <f t="shared" si="22"/>
        <v>0</v>
      </c>
      <c r="M33" s="23">
        <f t="shared" si="22"/>
        <v>0</v>
      </c>
      <c r="N33" s="23">
        <f t="shared" si="22"/>
        <v>0</v>
      </c>
      <c r="O33" s="38">
        <f t="shared" si="14"/>
        <v>58.60858749999999</v>
      </c>
    </row>
    <row r="34" spans="1:15" ht="12.75">
      <c r="A34" s="7" t="s">
        <v>26</v>
      </c>
      <c r="B34" s="23">
        <f>B23*B6</f>
        <v>18.84955592153876</v>
      </c>
      <c r="C34" s="23">
        <f>C23*C6</f>
        <v>4.71238898038469</v>
      </c>
      <c r="D34" s="23">
        <f aca="true" t="shared" si="23" ref="D34:N34">D23*D6</f>
        <v>0</v>
      </c>
      <c r="E34" s="23">
        <f t="shared" si="23"/>
        <v>0</v>
      </c>
      <c r="F34" s="23">
        <f t="shared" si="23"/>
        <v>0</v>
      </c>
      <c r="G34" s="23">
        <f t="shared" si="23"/>
        <v>0</v>
      </c>
      <c r="H34" s="23">
        <f t="shared" si="23"/>
        <v>0</v>
      </c>
      <c r="I34" s="23">
        <f t="shared" si="23"/>
        <v>0</v>
      </c>
      <c r="J34" s="23">
        <f t="shared" si="23"/>
        <v>0</v>
      </c>
      <c r="K34" s="23">
        <f t="shared" si="23"/>
        <v>0</v>
      </c>
      <c r="L34" s="23">
        <f t="shared" si="23"/>
        <v>0</v>
      </c>
      <c r="M34" s="23">
        <f t="shared" si="23"/>
        <v>0</v>
      </c>
      <c r="N34" s="23">
        <f t="shared" si="23"/>
        <v>0</v>
      </c>
      <c r="O34" s="38">
        <f t="shared" si="14"/>
        <v>23.561944901923447</v>
      </c>
    </row>
    <row r="36" spans="1:2" ht="12.75">
      <c r="A36" s="3" t="s">
        <v>12</v>
      </c>
      <c r="B36" s="14" t="s">
        <v>38</v>
      </c>
    </row>
    <row r="37" spans="1:2" ht="12.75">
      <c r="A37" s="2" t="s">
        <v>14</v>
      </c>
      <c r="B37" s="14" t="s">
        <v>39</v>
      </c>
    </row>
  </sheetData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P2" sqref="P2"/>
    </sheetView>
  </sheetViews>
  <sheetFormatPr defaultColWidth="9.00390625" defaultRowHeight="12.75"/>
  <cols>
    <col min="1" max="1" width="18.00390625" style="0" customWidth="1"/>
    <col min="2" max="3" width="5.875" style="0" customWidth="1"/>
    <col min="4" max="4" width="5.75390625" style="0" customWidth="1"/>
    <col min="5" max="13" width="5.875" style="0" customWidth="1"/>
    <col min="14" max="23" width="6.00390625" style="0" customWidth="1"/>
    <col min="24" max="24" width="7.875" style="0" customWidth="1"/>
    <col min="25" max="41" width="6.00390625" style="0" customWidth="1"/>
  </cols>
  <sheetData>
    <row r="1" spans="1:2" ht="12.75">
      <c r="A1" s="12" t="s">
        <v>35</v>
      </c>
      <c r="B1" s="16"/>
    </row>
    <row r="2" spans="1:2" ht="200.25" customHeight="1">
      <c r="A2" s="12"/>
      <c r="B2" s="16"/>
    </row>
    <row r="3" spans="1:24" ht="46.5" customHeight="1">
      <c r="A3" s="1"/>
      <c r="B3" s="17" t="s">
        <v>2</v>
      </c>
      <c r="C3" s="17" t="s">
        <v>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17" t="s">
        <v>2</v>
      </c>
      <c r="K3" s="17" t="s">
        <v>3</v>
      </c>
      <c r="L3" s="17" t="s">
        <v>2</v>
      </c>
      <c r="M3" s="17" t="s">
        <v>3</v>
      </c>
      <c r="N3" s="17" t="s">
        <v>2</v>
      </c>
      <c r="O3" s="17" t="s">
        <v>3</v>
      </c>
      <c r="P3" s="17" t="s">
        <v>2</v>
      </c>
      <c r="Q3" s="17" t="s">
        <v>3</v>
      </c>
      <c r="R3" s="17" t="s">
        <v>2</v>
      </c>
      <c r="S3" s="17" t="s">
        <v>3</v>
      </c>
      <c r="T3" s="17" t="s">
        <v>2</v>
      </c>
      <c r="U3" s="17" t="s">
        <v>3</v>
      </c>
      <c r="V3" s="17" t="s">
        <v>2</v>
      </c>
      <c r="W3" s="17" t="s">
        <v>3</v>
      </c>
      <c r="X3" s="56" t="s">
        <v>11</v>
      </c>
    </row>
    <row r="4" spans="1:24" ht="12.75">
      <c r="A4" s="29" t="s">
        <v>48</v>
      </c>
      <c r="B4" s="49"/>
      <c r="C4" s="50"/>
      <c r="D4" s="49"/>
      <c r="E4" s="50"/>
      <c r="F4" s="49"/>
      <c r="G4" s="50"/>
      <c r="H4" s="49"/>
      <c r="I4" s="50"/>
      <c r="J4" s="49"/>
      <c r="K4" s="50"/>
      <c r="L4" s="49"/>
      <c r="M4" s="50"/>
      <c r="N4" s="49"/>
      <c r="O4" s="50"/>
      <c r="P4" s="49"/>
      <c r="Q4" s="50"/>
      <c r="R4" s="49"/>
      <c r="S4" s="50"/>
      <c r="T4" s="49"/>
      <c r="U4" s="50"/>
      <c r="V4" s="49"/>
      <c r="W4" s="50"/>
      <c r="X4" s="57"/>
    </row>
    <row r="5" spans="1:24" ht="12.75">
      <c r="A5" s="3" t="s">
        <v>0</v>
      </c>
      <c r="B5" s="44">
        <v>225</v>
      </c>
      <c r="C5" s="45"/>
      <c r="D5" s="44">
        <v>225</v>
      </c>
      <c r="E5" s="45"/>
      <c r="F5" s="44">
        <v>315</v>
      </c>
      <c r="G5" s="45"/>
      <c r="H5" s="44">
        <v>110</v>
      </c>
      <c r="I5" s="45"/>
      <c r="J5" s="44">
        <v>315</v>
      </c>
      <c r="K5" s="45"/>
      <c r="L5" s="44">
        <v>315</v>
      </c>
      <c r="M5" s="45"/>
      <c r="N5" s="44"/>
      <c r="O5" s="45"/>
      <c r="P5" s="44"/>
      <c r="Q5" s="45"/>
      <c r="R5" s="44"/>
      <c r="S5" s="45"/>
      <c r="T5" s="44"/>
      <c r="U5" s="45"/>
      <c r="V5" s="44"/>
      <c r="W5" s="45"/>
      <c r="X5" s="19"/>
    </row>
    <row r="6" spans="1:24" ht="12.75">
      <c r="A6" s="3" t="s">
        <v>1</v>
      </c>
      <c r="B6" s="28">
        <v>1.8</v>
      </c>
      <c r="C6" s="20">
        <v>1.68</v>
      </c>
      <c r="D6" s="28">
        <v>1.8</v>
      </c>
      <c r="E6" s="20">
        <v>1.68</v>
      </c>
      <c r="F6" s="20">
        <v>1.74</v>
      </c>
      <c r="G6" s="20">
        <v>1.7</v>
      </c>
      <c r="H6" s="20">
        <v>1.8</v>
      </c>
      <c r="I6" s="20">
        <v>1.8</v>
      </c>
      <c r="J6" s="20">
        <v>1.74</v>
      </c>
      <c r="K6" s="20">
        <v>1.7</v>
      </c>
      <c r="L6" s="20">
        <v>1.74</v>
      </c>
      <c r="M6" s="20">
        <v>1.7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19"/>
    </row>
    <row r="7" spans="1:24" ht="12.75">
      <c r="A7" s="3" t="s">
        <v>40</v>
      </c>
      <c r="B7" s="44">
        <v>93</v>
      </c>
      <c r="C7" s="45"/>
      <c r="D7" s="44">
        <v>93</v>
      </c>
      <c r="E7" s="45"/>
      <c r="F7" s="44">
        <v>47</v>
      </c>
      <c r="G7" s="45"/>
      <c r="H7" s="44">
        <v>26</v>
      </c>
      <c r="I7" s="45"/>
      <c r="J7" s="44">
        <v>22</v>
      </c>
      <c r="K7" s="45"/>
      <c r="L7" s="44">
        <v>35</v>
      </c>
      <c r="M7" s="45"/>
      <c r="N7" s="44"/>
      <c r="O7" s="45"/>
      <c r="P7" s="44"/>
      <c r="Q7" s="45"/>
      <c r="R7" s="44"/>
      <c r="S7" s="45"/>
      <c r="T7" s="44"/>
      <c r="U7" s="45"/>
      <c r="V7" s="44"/>
      <c r="W7" s="45"/>
      <c r="X7" s="19"/>
    </row>
    <row r="8" spans="1:24" ht="12.75">
      <c r="A8" s="3" t="s">
        <v>53</v>
      </c>
      <c r="B8" s="44">
        <v>30</v>
      </c>
      <c r="C8" s="45"/>
      <c r="D8" s="44">
        <v>30</v>
      </c>
      <c r="E8" s="45"/>
      <c r="F8" s="44">
        <v>30</v>
      </c>
      <c r="G8" s="45"/>
      <c r="H8" s="44">
        <v>30</v>
      </c>
      <c r="I8" s="45"/>
      <c r="J8" s="44">
        <v>30</v>
      </c>
      <c r="K8" s="45"/>
      <c r="L8" s="44">
        <v>30</v>
      </c>
      <c r="M8" s="45"/>
      <c r="N8" s="44"/>
      <c r="O8" s="45"/>
      <c r="P8" s="44"/>
      <c r="Q8" s="45"/>
      <c r="R8" s="44"/>
      <c r="S8" s="45"/>
      <c r="T8" s="44"/>
      <c r="U8" s="45"/>
      <c r="V8" s="44"/>
      <c r="W8" s="45"/>
      <c r="X8" s="19"/>
    </row>
    <row r="9" spans="1:24" ht="12.75">
      <c r="A9" s="3" t="s">
        <v>36</v>
      </c>
      <c r="B9" s="44">
        <v>0.7</v>
      </c>
      <c r="C9" s="45"/>
      <c r="D9" s="44">
        <v>0.7</v>
      </c>
      <c r="E9" s="45"/>
      <c r="F9" s="44">
        <v>0.7</v>
      </c>
      <c r="G9" s="45"/>
      <c r="H9" s="44">
        <v>0.7</v>
      </c>
      <c r="I9" s="45"/>
      <c r="J9" s="44">
        <v>0.7</v>
      </c>
      <c r="K9" s="45"/>
      <c r="L9" s="44">
        <v>0.7</v>
      </c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19"/>
    </row>
    <row r="10" spans="1:24" ht="12.75">
      <c r="A10" s="3" t="s">
        <v>44</v>
      </c>
      <c r="B10" s="44">
        <v>0.1</v>
      </c>
      <c r="C10" s="45"/>
      <c r="D10" s="44">
        <v>0.1</v>
      </c>
      <c r="E10" s="45"/>
      <c r="F10" s="44">
        <v>0.1</v>
      </c>
      <c r="G10" s="45"/>
      <c r="H10" s="44">
        <v>0.1</v>
      </c>
      <c r="I10" s="45"/>
      <c r="J10" s="44">
        <v>0.1</v>
      </c>
      <c r="K10" s="45"/>
      <c r="L10" s="44">
        <v>0.1</v>
      </c>
      <c r="M10" s="45"/>
      <c r="N10" s="44"/>
      <c r="O10" s="45"/>
      <c r="P10" s="44"/>
      <c r="Q10" s="45"/>
      <c r="R10" s="44"/>
      <c r="S10" s="45"/>
      <c r="T10" s="44"/>
      <c r="U10" s="45"/>
      <c r="V10" s="44"/>
      <c r="W10" s="45"/>
      <c r="X10" s="19"/>
    </row>
    <row r="11" spans="1:24" ht="12.75">
      <c r="A11" s="3" t="s">
        <v>12</v>
      </c>
      <c r="B11" s="44">
        <v>0.1</v>
      </c>
      <c r="C11" s="45"/>
      <c r="D11" s="44">
        <v>0.1</v>
      </c>
      <c r="E11" s="45"/>
      <c r="F11" s="44">
        <v>0.1</v>
      </c>
      <c r="G11" s="45"/>
      <c r="H11" s="44">
        <v>0.1</v>
      </c>
      <c r="I11" s="45"/>
      <c r="J11" s="44">
        <v>0.1</v>
      </c>
      <c r="K11" s="45"/>
      <c r="L11" s="44">
        <v>0.1</v>
      </c>
      <c r="M11" s="45"/>
      <c r="N11" s="44"/>
      <c r="O11" s="45"/>
      <c r="P11" s="44"/>
      <c r="Q11" s="45"/>
      <c r="R11" s="44"/>
      <c r="S11" s="45"/>
      <c r="T11" s="44"/>
      <c r="U11" s="45"/>
      <c r="V11" s="44"/>
      <c r="W11" s="45"/>
      <c r="X11" s="19"/>
    </row>
    <row r="12" spans="1:24" ht="21.75">
      <c r="A12" s="8" t="s">
        <v>31</v>
      </c>
      <c r="B12" s="51">
        <v>1.9</v>
      </c>
      <c r="C12" s="51"/>
      <c r="D12" s="51">
        <v>1.9</v>
      </c>
      <c r="E12" s="51"/>
      <c r="F12" s="51">
        <v>1.9</v>
      </c>
      <c r="G12" s="51"/>
      <c r="H12" s="51">
        <v>1.9</v>
      </c>
      <c r="I12" s="51"/>
      <c r="J12" s="51">
        <v>1.9</v>
      </c>
      <c r="K12" s="51"/>
      <c r="L12" s="51">
        <v>1.9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9"/>
    </row>
    <row r="13" spans="1:24" ht="12.75">
      <c r="A13" s="29" t="s">
        <v>51</v>
      </c>
      <c r="B13" s="49"/>
      <c r="C13" s="50"/>
      <c r="D13" s="49"/>
      <c r="E13" s="50"/>
      <c r="F13" s="49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50"/>
      <c r="R13" s="49"/>
      <c r="S13" s="50"/>
      <c r="T13" s="49"/>
      <c r="U13" s="50"/>
      <c r="V13" s="49"/>
      <c r="W13" s="50"/>
      <c r="X13" s="19"/>
    </row>
    <row r="14" spans="1:24" ht="12.75">
      <c r="A14" s="2" t="s">
        <v>4</v>
      </c>
      <c r="B14" s="46">
        <f>(B6+C6)/2</f>
        <v>1.74</v>
      </c>
      <c r="C14" s="48"/>
      <c r="D14" s="46">
        <f>(D6+E6)/2</f>
        <v>1.74</v>
      </c>
      <c r="E14" s="48"/>
      <c r="F14" s="46">
        <f>(F6+G6)/2</f>
        <v>1.72</v>
      </c>
      <c r="G14" s="48"/>
      <c r="H14" s="46">
        <f>(H6+I6)/2</f>
        <v>1.8</v>
      </c>
      <c r="I14" s="48"/>
      <c r="J14" s="46">
        <f>(J6+K6)/2</f>
        <v>1.72</v>
      </c>
      <c r="K14" s="48"/>
      <c r="L14" s="46">
        <f>(L6+M6)/2</f>
        <v>1.72</v>
      </c>
      <c r="M14" s="48"/>
      <c r="N14" s="46">
        <f>(N6+O6)/2</f>
        <v>0</v>
      </c>
      <c r="O14" s="48"/>
      <c r="P14" s="46">
        <f>(P6+Q6)/2</f>
        <v>0</v>
      </c>
      <c r="Q14" s="48"/>
      <c r="R14" s="46">
        <f>(R6+S6)/2</f>
        <v>0</v>
      </c>
      <c r="S14" s="48"/>
      <c r="T14" s="46">
        <f>(T6+U6)/2</f>
        <v>0</v>
      </c>
      <c r="U14" s="48"/>
      <c r="V14" s="46">
        <f>(V6+W6)/2</f>
        <v>0</v>
      </c>
      <c r="W14" s="48"/>
      <c r="X14" s="36">
        <f aca="true" t="shared" si="0" ref="X14:X28">SUM(B14:W14)</f>
        <v>10.440000000000001</v>
      </c>
    </row>
    <row r="15" spans="1:24" ht="12.75">
      <c r="A15" s="2" t="s">
        <v>5</v>
      </c>
      <c r="B15" s="46">
        <f>B5/1000+B9*2</f>
        <v>1.625</v>
      </c>
      <c r="C15" s="48"/>
      <c r="D15" s="46">
        <f>D5/1000+D9*2</f>
        <v>1.625</v>
      </c>
      <c r="E15" s="48"/>
      <c r="F15" s="46">
        <f>F5/1000+F9*2</f>
        <v>1.7149999999999999</v>
      </c>
      <c r="G15" s="48"/>
      <c r="H15" s="46">
        <f>H5/1000+H9*2</f>
        <v>1.51</v>
      </c>
      <c r="I15" s="48"/>
      <c r="J15" s="46">
        <f>J5/1000+J9*2</f>
        <v>1.7149999999999999</v>
      </c>
      <c r="K15" s="48"/>
      <c r="L15" s="46">
        <f>L5/1000+L9*2</f>
        <v>1.7149999999999999</v>
      </c>
      <c r="M15" s="48"/>
      <c r="N15" s="46">
        <f>N5/1000+N9*2</f>
        <v>0</v>
      </c>
      <c r="O15" s="48"/>
      <c r="P15" s="46">
        <f>P5/1000+P9*2</f>
        <v>0</v>
      </c>
      <c r="Q15" s="48"/>
      <c r="R15" s="46">
        <f>R5/1000+R9*2</f>
        <v>0</v>
      </c>
      <c r="S15" s="48"/>
      <c r="T15" s="46">
        <f>T5/1000+T9*2</f>
        <v>0</v>
      </c>
      <c r="U15" s="48"/>
      <c r="V15" s="46">
        <f>V5/1000+V9*2</f>
        <v>0</v>
      </c>
      <c r="W15" s="48"/>
      <c r="X15" s="36">
        <f t="shared" si="0"/>
        <v>9.905</v>
      </c>
    </row>
    <row r="16" spans="1:24" ht="12.75">
      <c r="A16" s="2" t="s">
        <v>6</v>
      </c>
      <c r="B16" s="46">
        <f>ROUND(B15+TAN(B8*PI()/180)*B14*2,2)</f>
        <v>3.63</v>
      </c>
      <c r="C16" s="47"/>
      <c r="D16" s="46">
        <f>ROUND(D15+TAN(D8*PI()/180)*D14*2,2)</f>
        <v>3.63</v>
      </c>
      <c r="E16" s="47"/>
      <c r="F16" s="46">
        <f>ROUND(F15+TAN(F8*PI()/180)*F14*2,2)</f>
        <v>3.7</v>
      </c>
      <c r="G16" s="47"/>
      <c r="H16" s="46">
        <f>ROUND(H15+TAN(H8*PI()/180)*H14*2,2)</f>
        <v>3.59</v>
      </c>
      <c r="I16" s="47"/>
      <c r="J16" s="46">
        <f>ROUND(J15+TAN(J8*PI()/180)*J14*2,2)</f>
        <v>3.7</v>
      </c>
      <c r="K16" s="47"/>
      <c r="L16" s="46">
        <f>ROUND(L15+TAN(L8*PI()/180)*L14*2,2)</f>
        <v>3.7</v>
      </c>
      <c r="M16" s="47"/>
      <c r="N16" s="46">
        <f>ROUND(N15+TAN(N8*PI()/180)*N14*2,2)</f>
        <v>0</v>
      </c>
      <c r="O16" s="47"/>
      <c r="P16" s="46">
        <f>ROUND(P15+TAN(P8*PI()/180)*P14*2,2)</f>
        <v>0</v>
      </c>
      <c r="Q16" s="47"/>
      <c r="R16" s="46">
        <f>ROUND(R15+TAN(R8*PI()/180)*R14*2,2)</f>
        <v>0</v>
      </c>
      <c r="S16" s="47"/>
      <c r="T16" s="46">
        <f>ROUND(T15+TAN(T8*PI()/180)*T14*2,2)</f>
        <v>0</v>
      </c>
      <c r="U16" s="47"/>
      <c r="V16" s="46">
        <f>ROUND(V15+TAN(V8*PI()/180)*V14*2,2)</f>
        <v>0</v>
      </c>
      <c r="W16" s="47"/>
      <c r="X16" s="36">
        <f t="shared" si="0"/>
        <v>21.95</v>
      </c>
    </row>
    <row r="17" spans="1:24" ht="12.75">
      <c r="A17" s="2" t="s">
        <v>7</v>
      </c>
      <c r="B17" s="46">
        <f>B15*B7</f>
        <v>151.125</v>
      </c>
      <c r="C17" s="47"/>
      <c r="D17" s="46">
        <f>D15*D7</f>
        <v>151.125</v>
      </c>
      <c r="E17" s="47"/>
      <c r="F17" s="46">
        <f>F15*F7</f>
        <v>80.60499999999999</v>
      </c>
      <c r="G17" s="47"/>
      <c r="H17" s="46">
        <f>H15*H7</f>
        <v>39.26</v>
      </c>
      <c r="I17" s="47"/>
      <c r="J17" s="46">
        <f>J15*J7</f>
        <v>37.73</v>
      </c>
      <c r="K17" s="47"/>
      <c r="L17" s="46">
        <f>L15*L7</f>
        <v>60.02499999999999</v>
      </c>
      <c r="M17" s="47"/>
      <c r="N17" s="46">
        <f>N15*N7</f>
        <v>0</v>
      </c>
      <c r="O17" s="47"/>
      <c r="P17" s="46">
        <f>P15*P7</f>
        <v>0</v>
      </c>
      <c r="Q17" s="47"/>
      <c r="R17" s="46">
        <f>R15*R7</f>
        <v>0</v>
      </c>
      <c r="S17" s="47"/>
      <c r="T17" s="46">
        <f>T15*T7</f>
        <v>0</v>
      </c>
      <c r="U17" s="47"/>
      <c r="V17" s="46">
        <f>V15*V7</f>
        <v>0</v>
      </c>
      <c r="W17" s="47"/>
      <c r="X17" s="36">
        <f t="shared" si="0"/>
        <v>519.87</v>
      </c>
    </row>
    <row r="18" spans="1:24" ht="12.75">
      <c r="A18" s="2" t="s">
        <v>52</v>
      </c>
      <c r="B18" s="46">
        <f>B16*B7</f>
        <v>337.59</v>
      </c>
      <c r="C18" s="47"/>
      <c r="D18" s="46">
        <f>D16*D7</f>
        <v>337.59</v>
      </c>
      <c r="E18" s="47"/>
      <c r="F18" s="46">
        <f>F16*F7</f>
        <v>173.9</v>
      </c>
      <c r="G18" s="47"/>
      <c r="H18" s="46">
        <f>H16*H7</f>
        <v>93.34</v>
      </c>
      <c r="I18" s="47"/>
      <c r="J18" s="46">
        <f>J16*J7</f>
        <v>81.4</v>
      </c>
      <c r="K18" s="47"/>
      <c r="L18" s="46">
        <f>L16*L7</f>
        <v>129.5</v>
      </c>
      <c r="M18" s="47"/>
      <c r="N18" s="46">
        <f>N16*N7</f>
        <v>0</v>
      </c>
      <c r="O18" s="47"/>
      <c r="P18" s="46">
        <f>P16*P7</f>
        <v>0</v>
      </c>
      <c r="Q18" s="47"/>
      <c r="R18" s="46">
        <f>R16*R7</f>
        <v>0</v>
      </c>
      <c r="S18" s="47"/>
      <c r="T18" s="46">
        <f>T16*T7</f>
        <v>0</v>
      </c>
      <c r="U18" s="47"/>
      <c r="V18" s="46">
        <f>V16*V7</f>
        <v>0</v>
      </c>
      <c r="W18" s="47"/>
      <c r="X18" s="36">
        <f t="shared" si="0"/>
        <v>1153.32</v>
      </c>
    </row>
    <row r="19" spans="1:24" ht="12.75">
      <c r="A19" s="2" t="s">
        <v>10</v>
      </c>
      <c r="B19" s="46">
        <f>ROUND((B16+B15)/2*B14*B7,2)</f>
        <v>425.18</v>
      </c>
      <c r="C19" s="47"/>
      <c r="D19" s="46">
        <f>ROUND((D16+D15)/2*D14*D7,2)</f>
        <v>425.18</v>
      </c>
      <c r="E19" s="47"/>
      <c r="F19" s="46">
        <f>ROUND((F16+F15)/2*F14*F7,2)</f>
        <v>218.87</v>
      </c>
      <c r="G19" s="47"/>
      <c r="H19" s="46">
        <f>ROUND((H16+H15)/2*H14*H7,2)</f>
        <v>119.34</v>
      </c>
      <c r="I19" s="47"/>
      <c r="J19" s="46">
        <f>ROUND((J16+J15)/2*J14*J7,2)</f>
        <v>102.45</v>
      </c>
      <c r="K19" s="47"/>
      <c r="L19" s="46">
        <f>ROUND((L16+L15)/2*L14*L7,2)</f>
        <v>162.99</v>
      </c>
      <c r="M19" s="47"/>
      <c r="N19" s="46">
        <f>ROUND((N16+N15)/2*N14*N7,2)</f>
        <v>0</v>
      </c>
      <c r="O19" s="47"/>
      <c r="P19" s="46">
        <f>ROUND((P16+P15)/2*P14*P7,2)</f>
        <v>0</v>
      </c>
      <c r="Q19" s="47"/>
      <c r="R19" s="46">
        <f>ROUND((R16+R15)/2*R14*R7,2)</f>
        <v>0</v>
      </c>
      <c r="S19" s="47"/>
      <c r="T19" s="46">
        <f>ROUND((T16+T15)/2*T14*T7,2)</f>
        <v>0</v>
      </c>
      <c r="U19" s="47"/>
      <c r="V19" s="46">
        <f>ROUND((V16+V15)/2*V14*V7,2)</f>
        <v>0</v>
      </c>
      <c r="W19" s="47"/>
      <c r="X19" s="36">
        <f t="shared" si="0"/>
        <v>1454.01</v>
      </c>
    </row>
    <row r="20" spans="1:24" ht="12.75">
      <c r="A20" s="2" t="s">
        <v>8</v>
      </c>
      <c r="B20" s="46">
        <f>3.14*(B5/1000)^2/4*B7</f>
        <v>3.695878125</v>
      </c>
      <c r="C20" s="47"/>
      <c r="D20" s="46">
        <f>3.14*(D5/1000)^2/4*D7</f>
        <v>3.695878125</v>
      </c>
      <c r="E20" s="47"/>
      <c r="F20" s="46">
        <f>3.14*(F5/1000)^2/4*F7</f>
        <v>3.660906375</v>
      </c>
      <c r="G20" s="47"/>
      <c r="H20" s="46">
        <f>3.14*(H5/1000)^2/4*H7</f>
        <v>0.24696099999999999</v>
      </c>
      <c r="I20" s="47"/>
      <c r="J20" s="46">
        <f>3.14*(J5/1000)^2/4*J7</f>
        <v>1.7136157500000002</v>
      </c>
      <c r="K20" s="47"/>
      <c r="L20" s="46">
        <f>3.14*(L5/1000)^2/4*L7</f>
        <v>2.7262068750000004</v>
      </c>
      <c r="M20" s="47"/>
      <c r="N20" s="46">
        <f>3.14*(N5/1000)^2/4*N7</f>
        <v>0</v>
      </c>
      <c r="O20" s="47"/>
      <c r="P20" s="46">
        <f>3.14*(P5/1000)^2/4*P7</f>
        <v>0</v>
      </c>
      <c r="Q20" s="47"/>
      <c r="R20" s="46">
        <f>3.14*(R5/1000)^2/4*R7</f>
        <v>0</v>
      </c>
      <c r="S20" s="47"/>
      <c r="T20" s="46">
        <f>3.14*(T5/1000)^2/4*T7</f>
        <v>0</v>
      </c>
      <c r="U20" s="47"/>
      <c r="V20" s="46">
        <f>3.14*(V5/1000)^2/4*V7</f>
        <v>0</v>
      </c>
      <c r="W20" s="47"/>
      <c r="X20" s="36">
        <f t="shared" si="0"/>
        <v>15.739446250000002</v>
      </c>
    </row>
    <row r="21" spans="1:24" ht="12.75">
      <c r="A21" s="2" t="s">
        <v>9</v>
      </c>
      <c r="B21" s="46">
        <f>B19-B20</f>
        <v>421.484121875</v>
      </c>
      <c r="C21" s="47"/>
      <c r="D21" s="46">
        <f>D19-D20</f>
        <v>421.484121875</v>
      </c>
      <c r="E21" s="47"/>
      <c r="F21" s="46">
        <f>F19-F20</f>
        <v>215.209093625</v>
      </c>
      <c r="G21" s="47"/>
      <c r="H21" s="46">
        <f>H19-H20</f>
        <v>119.093039</v>
      </c>
      <c r="I21" s="47"/>
      <c r="J21" s="46">
        <f>J19-J20</f>
        <v>100.73638425</v>
      </c>
      <c r="K21" s="47"/>
      <c r="L21" s="46">
        <f>L19-L20</f>
        <v>160.263793125</v>
      </c>
      <c r="M21" s="47"/>
      <c r="N21" s="46">
        <f>N19-N20</f>
        <v>0</v>
      </c>
      <c r="O21" s="47"/>
      <c r="P21" s="46">
        <f>P19-P20</f>
        <v>0</v>
      </c>
      <c r="Q21" s="47"/>
      <c r="R21" s="46">
        <f>R19-R20</f>
        <v>0</v>
      </c>
      <c r="S21" s="47"/>
      <c r="T21" s="46">
        <f>T19-T20</f>
        <v>0</v>
      </c>
      <c r="U21" s="47"/>
      <c r="V21" s="46">
        <f>V19-V20</f>
        <v>0</v>
      </c>
      <c r="W21" s="47"/>
      <c r="X21" s="36">
        <f t="shared" si="0"/>
        <v>1438.27055375</v>
      </c>
    </row>
    <row r="22" spans="1:24" ht="12.75">
      <c r="A22" s="2" t="s">
        <v>14</v>
      </c>
      <c r="B22" s="46">
        <f>ROUND(B15+TAN(B8*PI()/180)*(B5/1000+B11+B10)*2,2)</f>
        <v>2.12</v>
      </c>
      <c r="C22" s="47"/>
      <c r="D22" s="46">
        <f>ROUND(D15+TAN(D8*PI()/180)*(D5/1000+D11+D10)*2,2)</f>
        <v>2.12</v>
      </c>
      <c r="E22" s="47"/>
      <c r="F22" s="46">
        <f>ROUND(F15+TAN(F8*PI()/180)*(F5/1000+F11+F10)*2,2)</f>
        <v>2.31</v>
      </c>
      <c r="G22" s="47"/>
      <c r="H22" s="46">
        <f>ROUND(H15+TAN(H8*PI()/180)*(H5/1000+H11+H10)*2,2)</f>
        <v>1.87</v>
      </c>
      <c r="I22" s="47"/>
      <c r="J22" s="46">
        <f>ROUND(J15+TAN(J8*PI()/180)*(J5/1000+J11+J10)*2,2)</f>
        <v>2.31</v>
      </c>
      <c r="K22" s="47"/>
      <c r="L22" s="46">
        <f>ROUND(L15+TAN(L8*PI()/180)*(L5/1000+L11+L10)*2,2)</f>
        <v>2.31</v>
      </c>
      <c r="M22" s="47"/>
      <c r="N22" s="46">
        <f>ROUND(N15+TAN(N8*PI()/180)*(N5/1000+N11+N10)*2,2)</f>
        <v>0</v>
      </c>
      <c r="O22" s="47"/>
      <c r="P22" s="46">
        <f>ROUND(P15+TAN(P8*PI()/180)*(P5/1000+P11+P10)*2,2)</f>
        <v>0</v>
      </c>
      <c r="Q22" s="47"/>
      <c r="R22" s="46">
        <f>ROUND(R15+TAN(R8*PI()/180)*(R5/1000+R11+R10)*2,2)</f>
        <v>0</v>
      </c>
      <c r="S22" s="47"/>
      <c r="T22" s="46">
        <f>ROUND(T15+TAN(T8*PI()/180)*(T5/1000+T11+T10)*2,2)</f>
        <v>0</v>
      </c>
      <c r="U22" s="47"/>
      <c r="V22" s="46">
        <f>ROUND(V15+TAN(V8*PI()/180)*(V5/1000+V11+V10)*2,2)</f>
        <v>0</v>
      </c>
      <c r="W22" s="47"/>
      <c r="X22" s="36">
        <f t="shared" si="0"/>
        <v>13.040000000000003</v>
      </c>
    </row>
    <row r="23" spans="1:24" ht="12.75">
      <c r="A23" s="2" t="s">
        <v>13</v>
      </c>
      <c r="B23" s="46">
        <f>ROUND((B15+B22)/2*(B5/1000+B11+B10)*B7-B20,2)</f>
        <v>70.31</v>
      </c>
      <c r="C23" s="47"/>
      <c r="D23" s="46">
        <f>ROUND((D15+D22)/2*(D5/1000+D11+D10)*D7-D20,2)</f>
        <v>70.31</v>
      </c>
      <c r="E23" s="47"/>
      <c r="F23" s="46">
        <f>ROUND((F15+F22)/2*(F5/1000+F11+F10)*F7-F20,2)</f>
        <v>45.05</v>
      </c>
      <c r="G23" s="47"/>
      <c r="H23" s="46">
        <f>ROUND((H15+H22)/2*(H5/1000+H11+H10)*H7-H20,2)</f>
        <v>13.37</v>
      </c>
      <c r="I23" s="47"/>
      <c r="J23" s="46">
        <f>ROUND((J15+J22)/2*(J5/1000+J11+J10)*J7-J20,2)</f>
        <v>21.09</v>
      </c>
      <c r="K23" s="47"/>
      <c r="L23" s="46">
        <f>ROUND((L15+L22)/2*(L5/1000+L11+L10)*L7-L20,2)</f>
        <v>33.55</v>
      </c>
      <c r="M23" s="47"/>
      <c r="N23" s="46">
        <f>ROUND((N15+N22)/2*(N5/1000+N11+N10)*N7-N20,2)</f>
        <v>0</v>
      </c>
      <c r="O23" s="47"/>
      <c r="P23" s="46">
        <f>ROUND((P15+P22)/2*(P5/1000+P11+P10)*P7-P20,2)</f>
        <v>0</v>
      </c>
      <c r="Q23" s="47"/>
      <c r="R23" s="46">
        <f>ROUND((R15+R22)/2*(R5/1000+R11+R10)*R7-R20,2)</f>
        <v>0</v>
      </c>
      <c r="S23" s="47"/>
      <c r="T23" s="46">
        <f>ROUND((T15+T22)/2*(T5/1000+T11+T10)*T7-T20,2)</f>
        <v>0</v>
      </c>
      <c r="U23" s="47"/>
      <c r="V23" s="46">
        <f>ROUND((V15+V22)/2*(V5/1000+V11+V10)*V7-V20,2)</f>
        <v>0</v>
      </c>
      <c r="W23" s="47"/>
      <c r="X23" s="36">
        <f t="shared" si="0"/>
        <v>253.68</v>
      </c>
    </row>
    <row r="24" spans="1:24" ht="12.75">
      <c r="A24" s="2" t="s">
        <v>15</v>
      </c>
      <c r="B24" s="46">
        <f>B23+B20</f>
        <v>74.00587812500001</v>
      </c>
      <c r="C24" s="47"/>
      <c r="D24" s="46">
        <f>D23+D20</f>
        <v>74.00587812500001</v>
      </c>
      <c r="E24" s="47"/>
      <c r="F24" s="46">
        <f>F23+F20</f>
        <v>48.710906375</v>
      </c>
      <c r="G24" s="47"/>
      <c r="H24" s="46">
        <f>H23+H20</f>
        <v>13.616961</v>
      </c>
      <c r="I24" s="47"/>
      <c r="J24" s="46">
        <f>J23+J20</f>
        <v>22.80361575</v>
      </c>
      <c r="K24" s="47"/>
      <c r="L24" s="46">
        <f>L23+L20</f>
        <v>36.276206875</v>
      </c>
      <c r="M24" s="47"/>
      <c r="N24" s="46">
        <f>N23+N20</f>
        <v>0</v>
      </c>
      <c r="O24" s="47"/>
      <c r="P24" s="46">
        <f>P23+P20</f>
        <v>0</v>
      </c>
      <c r="Q24" s="47"/>
      <c r="R24" s="46">
        <f>R23+R20</f>
        <v>0</v>
      </c>
      <c r="S24" s="47"/>
      <c r="T24" s="46">
        <f>T23+T20</f>
        <v>0</v>
      </c>
      <c r="U24" s="47"/>
      <c r="V24" s="46">
        <f>V23+V20</f>
        <v>0</v>
      </c>
      <c r="W24" s="47"/>
      <c r="X24" s="36">
        <f t="shared" si="0"/>
        <v>269.41944625</v>
      </c>
    </row>
    <row r="25" spans="1:24" ht="12.75">
      <c r="A25" s="7" t="s">
        <v>28</v>
      </c>
      <c r="B25" s="46">
        <f>B21-B23</f>
        <v>351.174121875</v>
      </c>
      <c r="C25" s="47"/>
      <c r="D25" s="46">
        <f>D21-D23</f>
        <v>351.174121875</v>
      </c>
      <c r="E25" s="47"/>
      <c r="F25" s="46">
        <f>F21-F23</f>
        <v>170.15909362500003</v>
      </c>
      <c r="G25" s="47"/>
      <c r="H25" s="46">
        <f>H21-H23</f>
        <v>105.723039</v>
      </c>
      <c r="I25" s="47"/>
      <c r="J25" s="46">
        <f>J21-J23</f>
        <v>79.64638425</v>
      </c>
      <c r="K25" s="47"/>
      <c r="L25" s="46">
        <f>L21-L23</f>
        <v>126.71379312500001</v>
      </c>
      <c r="M25" s="47"/>
      <c r="N25" s="46">
        <f>N21-N23</f>
        <v>0</v>
      </c>
      <c r="O25" s="47"/>
      <c r="P25" s="46">
        <f>P21-P23</f>
        <v>0</v>
      </c>
      <c r="Q25" s="47"/>
      <c r="R25" s="46">
        <f>R21-R23</f>
        <v>0</v>
      </c>
      <c r="S25" s="47"/>
      <c r="T25" s="46">
        <f>T21-T23</f>
        <v>0</v>
      </c>
      <c r="U25" s="47"/>
      <c r="V25" s="46">
        <f>V21-V23</f>
        <v>0</v>
      </c>
      <c r="W25" s="47"/>
      <c r="X25" s="36">
        <f t="shared" si="0"/>
        <v>1184.59055375</v>
      </c>
    </row>
    <row r="26" spans="1:24" ht="21.75">
      <c r="A26" s="7" t="s">
        <v>32</v>
      </c>
      <c r="B26" s="54">
        <f>B25+B23</f>
        <v>421.484121875</v>
      </c>
      <c r="C26" s="55"/>
      <c r="D26" s="54">
        <f>D25+D23</f>
        <v>421.484121875</v>
      </c>
      <c r="E26" s="55"/>
      <c r="F26" s="54">
        <f>F25+F23</f>
        <v>215.20909362500004</v>
      </c>
      <c r="G26" s="55"/>
      <c r="H26" s="54">
        <f>H25+H23</f>
        <v>119.093039</v>
      </c>
      <c r="I26" s="55"/>
      <c r="J26" s="54">
        <f>J25+J23</f>
        <v>100.73638425</v>
      </c>
      <c r="K26" s="55"/>
      <c r="L26" s="54">
        <f>L25+L23</f>
        <v>160.263793125</v>
      </c>
      <c r="M26" s="55"/>
      <c r="N26" s="54">
        <f>N25+N23</f>
        <v>0</v>
      </c>
      <c r="O26" s="55"/>
      <c r="P26" s="54">
        <f>P25+P23</f>
        <v>0</v>
      </c>
      <c r="Q26" s="55"/>
      <c r="R26" s="54">
        <f>R25+R23</f>
        <v>0</v>
      </c>
      <c r="S26" s="55"/>
      <c r="T26" s="54">
        <f>T25+T23</f>
        <v>0</v>
      </c>
      <c r="U26" s="55"/>
      <c r="V26" s="54">
        <f>V25+V23</f>
        <v>0</v>
      </c>
      <c r="W26" s="55"/>
      <c r="X26" s="36">
        <f t="shared" si="0"/>
        <v>1438.27055375</v>
      </c>
    </row>
    <row r="27" spans="1:24" ht="12.75">
      <c r="A27" s="7" t="s">
        <v>29</v>
      </c>
      <c r="B27" s="46">
        <f>B19-B25</f>
        <v>74.00587812499998</v>
      </c>
      <c r="C27" s="47"/>
      <c r="D27" s="46">
        <f>D19-D25</f>
        <v>74.00587812499998</v>
      </c>
      <c r="E27" s="47"/>
      <c r="F27" s="46">
        <f>F19-F25</f>
        <v>48.71090637499998</v>
      </c>
      <c r="G27" s="47"/>
      <c r="H27" s="46">
        <f>H19-H25</f>
        <v>13.616961000000003</v>
      </c>
      <c r="I27" s="47"/>
      <c r="J27" s="46">
        <f>J19-J25</f>
        <v>22.803615750000006</v>
      </c>
      <c r="K27" s="47"/>
      <c r="L27" s="46">
        <f>L19-L25</f>
        <v>36.276206875</v>
      </c>
      <c r="M27" s="47"/>
      <c r="N27" s="46">
        <f>N19-N25</f>
        <v>0</v>
      </c>
      <c r="O27" s="47"/>
      <c r="P27" s="46">
        <f>P19-P25</f>
        <v>0</v>
      </c>
      <c r="Q27" s="47"/>
      <c r="R27" s="46">
        <f>R19-R25</f>
        <v>0</v>
      </c>
      <c r="S27" s="47"/>
      <c r="T27" s="46">
        <f>T19-T25</f>
        <v>0</v>
      </c>
      <c r="U27" s="47"/>
      <c r="V27" s="46">
        <f>V19-V25</f>
        <v>0</v>
      </c>
      <c r="W27" s="47"/>
      <c r="X27" s="36">
        <f t="shared" si="0"/>
        <v>269.41944624999996</v>
      </c>
    </row>
    <row r="28" spans="1:24" ht="12.75">
      <c r="A28" s="7" t="s">
        <v>30</v>
      </c>
      <c r="B28" s="52">
        <f>B27*B12</f>
        <v>140.61116843749997</v>
      </c>
      <c r="C28" s="53"/>
      <c r="D28" s="52">
        <f>D27*D12</f>
        <v>140.61116843749997</v>
      </c>
      <c r="E28" s="53"/>
      <c r="F28" s="52">
        <f>F27*F12</f>
        <v>92.55072211249995</v>
      </c>
      <c r="G28" s="53"/>
      <c r="H28" s="52">
        <f>H27*H12</f>
        <v>25.872225900000004</v>
      </c>
      <c r="I28" s="53"/>
      <c r="J28" s="52">
        <f>J27*J12</f>
        <v>43.32686992500001</v>
      </c>
      <c r="K28" s="53"/>
      <c r="L28" s="52">
        <f>L27*L12</f>
        <v>68.9247930625</v>
      </c>
      <c r="M28" s="53"/>
      <c r="N28" s="52">
        <f>N27*N12</f>
        <v>0</v>
      </c>
      <c r="O28" s="53"/>
      <c r="P28" s="52">
        <f>P27*P12</f>
        <v>0</v>
      </c>
      <c r="Q28" s="53"/>
      <c r="R28" s="52">
        <f>R27*R12</f>
        <v>0</v>
      </c>
      <c r="S28" s="53"/>
      <c r="T28" s="52">
        <f>T27*T12</f>
        <v>0</v>
      </c>
      <c r="U28" s="53"/>
      <c r="V28" s="52">
        <f>V27*V12</f>
        <v>0</v>
      </c>
      <c r="W28" s="53"/>
      <c r="X28" s="36">
        <f t="shared" si="0"/>
        <v>511.89694787499985</v>
      </c>
    </row>
    <row r="32" spans="1:2" ht="12.75">
      <c r="A32" s="3" t="s">
        <v>12</v>
      </c>
      <c r="B32" s="14" t="s">
        <v>38</v>
      </c>
    </row>
    <row r="33" spans="1:2" ht="12.75">
      <c r="A33" s="2" t="s">
        <v>14</v>
      </c>
      <c r="B33" s="14" t="s">
        <v>39</v>
      </c>
    </row>
  </sheetData>
  <mergeCells count="265">
    <mergeCell ref="T13:U13"/>
    <mergeCell ref="V13:W13"/>
    <mergeCell ref="L13:M13"/>
    <mergeCell ref="N13:O13"/>
    <mergeCell ref="P13:Q13"/>
    <mergeCell ref="R13:S13"/>
    <mergeCell ref="D13:E13"/>
    <mergeCell ref="F13:G13"/>
    <mergeCell ref="H13:I13"/>
    <mergeCell ref="J13:K13"/>
    <mergeCell ref="T18:U18"/>
    <mergeCell ref="V18:W18"/>
    <mergeCell ref="B4:C4"/>
    <mergeCell ref="D4:E4"/>
    <mergeCell ref="F4:G4"/>
    <mergeCell ref="H4:I4"/>
    <mergeCell ref="J4:K4"/>
    <mergeCell ref="L4:M4"/>
    <mergeCell ref="N4:O4"/>
    <mergeCell ref="P4:Q4"/>
    <mergeCell ref="L18:M18"/>
    <mergeCell ref="N18:O18"/>
    <mergeCell ref="P18:Q18"/>
    <mergeCell ref="R18:S18"/>
    <mergeCell ref="D18:E18"/>
    <mergeCell ref="F18:G18"/>
    <mergeCell ref="H18:I18"/>
    <mergeCell ref="J18:K18"/>
    <mergeCell ref="T10:U10"/>
    <mergeCell ref="V10:W10"/>
    <mergeCell ref="X3:X4"/>
    <mergeCell ref="R4:S4"/>
    <mergeCell ref="T4:U4"/>
    <mergeCell ref="V4:W4"/>
    <mergeCell ref="R5:S5"/>
    <mergeCell ref="R7:S7"/>
    <mergeCell ref="T8:U8"/>
    <mergeCell ref="L10:M10"/>
    <mergeCell ref="N10:O10"/>
    <mergeCell ref="P10:Q10"/>
    <mergeCell ref="R10:S10"/>
    <mergeCell ref="D10:E10"/>
    <mergeCell ref="F10:G10"/>
    <mergeCell ref="H10:I10"/>
    <mergeCell ref="J10:K10"/>
    <mergeCell ref="P26:Q26"/>
    <mergeCell ref="R26:S26"/>
    <mergeCell ref="T26:U26"/>
    <mergeCell ref="V26:W26"/>
    <mergeCell ref="R28:S28"/>
    <mergeCell ref="T28:U28"/>
    <mergeCell ref="V28:W28"/>
    <mergeCell ref="B26:C26"/>
    <mergeCell ref="D26:E26"/>
    <mergeCell ref="F26:G26"/>
    <mergeCell ref="H26:I26"/>
    <mergeCell ref="J26:K26"/>
    <mergeCell ref="L26:M26"/>
    <mergeCell ref="N26:O26"/>
    <mergeCell ref="J28:K28"/>
    <mergeCell ref="L28:M28"/>
    <mergeCell ref="N28:O28"/>
    <mergeCell ref="P28:Q28"/>
    <mergeCell ref="B28:C28"/>
    <mergeCell ref="D28:E28"/>
    <mergeCell ref="F28:G28"/>
    <mergeCell ref="H28:I28"/>
    <mergeCell ref="P12:Q12"/>
    <mergeCell ref="R12:S12"/>
    <mergeCell ref="T12:U12"/>
    <mergeCell ref="V12:W12"/>
    <mergeCell ref="R27:S27"/>
    <mergeCell ref="T27:U27"/>
    <mergeCell ref="V27:W27"/>
    <mergeCell ref="B12:C12"/>
    <mergeCell ref="D12:E12"/>
    <mergeCell ref="F12:G12"/>
    <mergeCell ref="H12:I12"/>
    <mergeCell ref="J12:K12"/>
    <mergeCell ref="L12:M12"/>
    <mergeCell ref="N12:O12"/>
    <mergeCell ref="J27:K27"/>
    <mergeCell ref="L27:M27"/>
    <mergeCell ref="N27:O27"/>
    <mergeCell ref="P27:Q27"/>
    <mergeCell ref="B27:C27"/>
    <mergeCell ref="D27:E27"/>
    <mergeCell ref="F27:G27"/>
    <mergeCell ref="H27:I27"/>
    <mergeCell ref="B5:C5"/>
    <mergeCell ref="B7:C7"/>
    <mergeCell ref="B14:C14"/>
    <mergeCell ref="B15:C15"/>
    <mergeCell ref="B8:C8"/>
    <mergeCell ref="B9:C9"/>
    <mergeCell ref="B13:C13"/>
    <mergeCell ref="B11:C11"/>
    <mergeCell ref="B10:C10"/>
    <mergeCell ref="B16:C16"/>
    <mergeCell ref="B19:C19"/>
    <mergeCell ref="B17:C17"/>
    <mergeCell ref="B20:C20"/>
    <mergeCell ref="B18:C18"/>
    <mergeCell ref="B21:C21"/>
    <mergeCell ref="D5:E5"/>
    <mergeCell ref="D7:E7"/>
    <mergeCell ref="D14:E14"/>
    <mergeCell ref="D15:E15"/>
    <mergeCell ref="D16:E16"/>
    <mergeCell ref="D19:E19"/>
    <mergeCell ref="D17:E17"/>
    <mergeCell ref="D20:E20"/>
    <mergeCell ref="D21:E21"/>
    <mergeCell ref="F5:G5"/>
    <mergeCell ref="F7:G7"/>
    <mergeCell ref="F14:G14"/>
    <mergeCell ref="F15:G15"/>
    <mergeCell ref="F16:G16"/>
    <mergeCell ref="F19:G19"/>
    <mergeCell ref="F17:G17"/>
    <mergeCell ref="F20:G20"/>
    <mergeCell ref="F21:G21"/>
    <mergeCell ref="H5:I5"/>
    <mergeCell ref="H7:I7"/>
    <mergeCell ref="H14:I14"/>
    <mergeCell ref="H15:I15"/>
    <mergeCell ref="H16:I16"/>
    <mergeCell ref="H19:I19"/>
    <mergeCell ref="H17:I17"/>
    <mergeCell ref="H20:I20"/>
    <mergeCell ref="H21:I21"/>
    <mergeCell ref="J5:K5"/>
    <mergeCell ref="J7:K7"/>
    <mergeCell ref="J14:K14"/>
    <mergeCell ref="J15:K15"/>
    <mergeCell ref="J16:K16"/>
    <mergeCell ref="J19:K19"/>
    <mergeCell ref="J17:K17"/>
    <mergeCell ref="J20:K20"/>
    <mergeCell ref="J21:K21"/>
    <mergeCell ref="L5:M5"/>
    <mergeCell ref="L7:M7"/>
    <mergeCell ref="L14:M14"/>
    <mergeCell ref="L15:M15"/>
    <mergeCell ref="L16:M16"/>
    <mergeCell ref="L19:M19"/>
    <mergeCell ref="L17:M17"/>
    <mergeCell ref="L20:M20"/>
    <mergeCell ref="L21:M21"/>
    <mergeCell ref="N5:O5"/>
    <mergeCell ref="N7:O7"/>
    <mergeCell ref="N14:O14"/>
    <mergeCell ref="N15:O15"/>
    <mergeCell ref="N16:O16"/>
    <mergeCell ref="N19:O19"/>
    <mergeCell ref="N17:O17"/>
    <mergeCell ref="N20:O20"/>
    <mergeCell ref="N21:O21"/>
    <mergeCell ref="P5:Q5"/>
    <mergeCell ref="P7:Q7"/>
    <mergeCell ref="P14:Q14"/>
    <mergeCell ref="P15:Q15"/>
    <mergeCell ref="P16:Q16"/>
    <mergeCell ref="P19:Q19"/>
    <mergeCell ref="P17:Q17"/>
    <mergeCell ref="P20:Q20"/>
    <mergeCell ref="P21:Q21"/>
    <mergeCell ref="R14:S14"/>
    <mergeCell ref="R15:S15"/>
    <mergeCell ref="R16:S16"/>
    <mergeCell ref="R19:S19"/>
    <mergeCell ref="R17:S17"/>
    <mergeCell ref="R20:S20"/>
    <mergeCell ref="R21:S21"/>
    <mergeCell ref="T5:U5"/>
    <mergeCell ref="T7:U7"/>
    <mergeCell ref="T14:U14"/>
    <mergeCell ref="T15:U15"/>
    <mergeCell ref="T16:U16"/>
    <mergeCell ref="T19:U19"/>
    <mergeCell ref="T17:U17"/>
    <mergeCell ref="T20:U20"/>
    <mergeCell ref="T21:U21"/>
    <mergeCell ref="V5:W5"/>
    <mergeCell ref="V7:W7"/>
    <mergeCell ref="V14:W14"/>
    <mergeCell ref="V15:W15"/>
    <mergeCell ref="V16:W16"/>
    <mergeCell ref="V19:W19"/>
    <mergeCell ref="V17:W17"/>
    <mergeCell ref="V20:W20"/>
    <mergeCell ref="V21:W2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D8:E8"/>
    <mergeCell ref="F8:G8"/>
    <mergeCell ref="H8:I8"/>
    <mergeCell ref="J8:K8"/>
    <mergeCell ref="V8:W8"/>
    <mergeCell ref="L8:M8"/>
    <mergeCell ref="N8:O8"/>
    <mergeCell ref="P8:Q8"/>
    <mergeCell ref="R8:S8"/>
    <mergeCell ref="D9:E9"/>
    <mergeCell ref="F9:G9"/>
    <mergeCell ref="H9:I9"/>
    <mergeCell ref="J9:K9"/>
    <mergeCell ref="T9:U9"/>
    <mergeCell ref="V9:W9"/>
    <mergeCell ref="L9:M9"/>
    <mergeCell ref="N9:O9"/>
    <mergeCell ref="P9:Q9"/>
    <mergeCell ref="R9:S9"/>
  </mergeCells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selection activeCell="A1" sqref="A1"/>
    </sheetView>
  </sheetViews>
  <sheetFormatPr defaultColWidth="9.00390625" defaultRowHeight="12.75"/>
  <cols>
    <col min="1" max="1" width="19.375" style="0" customWidth="1"/>
    <col min="2" max="3" width="5.875" style="0" customWidth="1"/>
    <col min="4" max="4" width="5.75390625" style="0" customWidth="1"/>
    <col min="5" max="13" width="5.875" style="0" customWidth="1"/>
    <col min="14" max="23" width="6.00390625" style="0" customWidth="1"/>
    <col min="24" max="24" width="8.00390625" style="0" customWidth="1"/>
    <col min="25" max="41" width="6.00390625" style="0" customWidth="1"/>
  </cols>
  <sheetData>
    <row r="1" spans="1:2" ht="12.75">
      <c r="A1" s="12" t="s">
        <v>35</v>
      </c>
      <c r="B1" s="16"/>
    </row>
    <row r="2" spans="1:2" ht="200.25" customHeight="1">
      <c r="A2" s="12"/>
      <c r="B2" s="16"/>
    </row>
    <row r="3" spans="1:24" ht="46.5" customHeight="1">
      <c r="A3" s="1"/>
      <c r="B3" s="17" t="s">
        <v>2</v>
      </c>
      <c r="C3" s="17" t="s">
        <v>3</v>
      </c>
      <c r="D3" s="17" t="s">
        <v>2</v>
      </c>
      <c r="E3" s="17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17" t="s">
        <v>2</v>
      </c>
      <c r="K3" s="17" t="s">
        <v>3</v>
      </c>
      <c r="L3" s="17" t="s">
        <v>2</v>
      </c>
      <c r="M3" s="17" t="s">
        <v>3</v>
      </c>
      <c r="N3" s="17" t="s">
        <v>2</v>
      </c>
      <c r="O3" s="17" t="s">
        <v>3</v>
      </c>
      <c r="P3" s="17" t="s">
        <v>2</v>
      </c>
      <c r="Q3" s="17" t="s">
        <v>3</v>
      </c>
      <c r="R3" s="17" t="s">
        <v>2</v>
      </c>
      <c r="S3" s="17" t="s">
        <v>3</v>
      </c>
      <c r="T3" s="17" t="s">
        <v>2</v>
      </c>
      <c r="U3" s="17" t="s">
        <v>3</v>
      </c>
      <c r="V3" s="17" t="s">
        <v>2</v>
      </c>
      <c r="W3" s="17" t="s">
        <v>3</v>
      </c>
      <c r="X3" s="18" t="s">
        <v>11</v>
      </c>
    </row>
    <row r="4" spans="1:24" ht="12.75">
      <c r="A4" s="29" t="s">
        <v>48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8"/>
    </row>
    <row r="5" spans="1:24" ht="12.75">
      <c r="A5" s="3" t="s">
        <v>0</v>
      </c>
      <c r="B5" s="44">
        <v>225</v>
      </c>
      <c r="C5" s="45"/>
      <c r="D5" s="44"/>
      <c r="E5" s="45"/>
      <c r="F5" s="44"/>
      <c r="G5" s="45"/>
      <c r="H5" s="44"/>
      <c r="I5" s="45"/>
      <c r="J5" s="44"/>
      <c r="K5" s="45"/>
      <c r="L5" s="44"/>
      <c r="M5" s="45"/>
      <c r="N5" s="44"/>
      <c r="O5" s="45"/>
      <c r="P5" s="44"/>
      <c r="Q5" s="45"/>
      <c r="R5" s="44"/>
      <c r="S5" s="45"/>
      <c r="T5" s="44"/>
      <c r="U5" s="45"/>
      <c r="V5" s="44"/>
      <c r="W5" s="45"/>
      <c r="X5" s="37"/>
    </row>
    <row r="6" spans="1:24" ht="12.75">
      <c r="A6" s="3" t="s">
        <v>1</v>
      </c>
      <c r="B6" s="20">
        <v>2</v>
      </c>
      <c r="C6" s="20">
        <v>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37"/>
    </row>
    <row r="7" spans="1:24" ht="12.75">
      <c r="A7" s="3" t="s">
        <v>40</v>
      </c>
      <c r="B7" s="44">
        <v>300</v>
      </c>
      <c r="C7" s="45"/>
      <c r="D7" s="44"/>
      <c r="E7" s="45"/>
      <c r="F7" s="44"/>
      <c r="G7" s="45"/>
      <c r="H7" s="44"/>
      <c r="I7" s="45"/>
      <c r="J7" s="44"/>
      <c r="K7" s="45"/>
      <c r="L7" s="44"/>
      <c r="M7" s="45"/>
      <c r="N7" s="44"/>
      <c r="O7" s="45"/>
      <c r="P7" s="44"/>
      <c r="Q7" s="45"/>
      <c r="R7" s="44"/>
      <c r="S7" s="45"/>
      <c r="T7" s="44"/>
      <c r="U7" s="45"/>
      <c r="V7" s="44"/>
      <c r="W7" s="45"/>
      <c r="X7" s="37"/>
    </row>
    <row r="8" spans="1:24" ht="12.75">
      <c r="A8" s="3" t="s">
        <v>27</v>
      </c>
      <c r="B8" s="44">
        <v>30</v>
      </c>
      <c r="C8" s="45"/>
      <c r="D8" s="44"/>
      <c r="E8" s="45"/>
      <c r="F8" s="44"/>
      <c r="G8" s="45"/>
      <c r="H8" s="44"/>
      <c r="I8" s="45"/>
      <c r="J8" s="44"/>
      <c r="K8" s="45"/>
      <c r="L8" s="44"/>
      <c r="M8" s="45"/>
      <c r="N8" s="44"/>
      <c r="O8" s="45"/>
      <c r="P8" s="44"/>
      <c r="Q8" s="45"/>
      <c r="R8" s="44"/>
      <c r="S8" s="45"/>
      <c r="T8" s="44"/>
      <c r="U8" s="45"/>
      <c r="V8" s="44"/>
      <c r="W8" s="45"/>
      <c r="X8" s="37"/>
    </row>
    <row r="9" spans="1:24" ht="12.75">
      <c r="A9" s="3" t="s">
        <v>41</v>
      </c>
      <c r="B9" s="44">
        <v>0</v>
      </c>
      <c r="C9" s="45"/>
      <c r="D9" s="44"/>
      <c r="E9" s="45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37"/>
    </row>
    <row r="10" spans="1:24" ht="12.75">
      <c r="A10" s="3" t="s">
        <v>36</v>
      </c>
      <c r="B10" s="44">
        <v>0.7</v>
      </c>
      <c r="C10" s="45"/>
      <c r="D10" s="44"/>
      <c r="E10" s="45"/>
      <c r="F10" s="44"/>
      <c r="G10" s="45"/>
      <c r="H10" s="44"/>
      <c r="I10" s="45"/>
      <c r="J10" s="44"/>
      <c r="K10" s="45"/>
      <c r="L10" s="44"/>
      <c r="M10" s="45"/>
      <c r="N10" s="44"/>
      <c r="O10" s="45"/>
      <c r="P10" s="44"/>
      <c r="Q10" s="45"/>
      <c r="R10" s="44"/>
      <c r="S10" s="45"/>
      <c r="T10" s="44"/>
      <c r="U10" s="45"/>
      <c r="V10" s="44"/>
      <c r="W10" s="45"/>
      <c r="X10" s="37"/>
    </row>
    <row r="11" spans="1:24" ht="12.75">
      <c r="A11" s="3" t="s">
        <v>12</v>
      </c>
      <c r="B11" s="44">
        <v>0.1</v>
      </c>
      <c r="C11" s="45"/>
      <c r="D11" s="44"/>
      <c r="E11" s="45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4"/>
      <c r="S11" s="45"/>
      <c r="T11" s="44"/>
      <c r="U11" s="45"/>
      <c r="V11" s="44"/>
      <c r="W11" s="45"/>
      <c r="X11" s="37"/>
    </row>
    <row r="12" spans="1:24" ht="21.75">
      <c r="A12" s="8" t="s">
        <v>31</v>
      </c>
      <c r="B12" s="51">
        <v>1.9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37"/>
    </row>
    <row r="13" spans="1:24" ht="12.75">
      <c r="A13" s="29" t="s">
        <v>51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0"/>
      <c r="Q13" s="30"/>
      <c r="R13" s="30"/>
      <c r="S13" s="30"/>
      <c r="T13" s="30"/>
      <c r="U13" s="30"/>
      <c r="V13" s="30"/>
      <c r="W13" s="30"/>
      <c r="X13" s="37"/>
    </row>
    <row r="14" spans="1:24" ht="12.75">
      <c r="A14" s="2" t="s">
        <v>4</v>
      </c>
      <c r="B14" s="62">
        <f>(B6+C6)/2</f>
        <v>2</v>
      </c>
      <c r="C14" s="63"/>
      <c r="D14" s="62">
        <f>(D6+E6)/2</f>
        <v>0</v>
      </c>
      <c r="E14" s="63"/>
      <c r="F14" s="62">
        <f>(F6+G6)/2</f>
        <v>0</v>
      </c>
      <c r="G14" s="63"/>
      <c r="H14" s="62">
        <f>(H6+I6)/2</f>
        <v>0</v>
      </c>
      <c r="I14" s="63"/>
      <c r="J14" s="62">
        <f>(J6+K6)/2</f>
        <v>0</v>
      </c>
      <c r="K14" s="63"/>
      <c r="L14" s="62">
        <f>(L6+M6)/2</f>
        <v>0</v>
      </c>
      <c r="M14" s="63"/>
      <c r="N14" s="62">
        <f>(N6+O6)/2</f>
        <v>0</v>
      </c>
      <c r="O14" s="63"/>
      <c r="P14" s="62">
        <f>(P6+Q6)/2</f>
        <v>0</v>
      </c>
      <c r="Q14" s="63"/>
      <c r="R14" s="62">
        <f>(R6+S6)/2</f>
        <v>0</v>
      </c>
      <c r="S14" s="63"/>
      <c r="T14" s="62">
        <f>(T6+U6)/2</f>
        <v>0</v>
      </c>
      <c r="U14" s="63"/>
      <c r="V14" s="62">
        <f>(V6+W6)/2</f>
        <v>0</v>
      </c>
      <c r="W14" s="63"/>
      <c r="X14" s="37">
        <f aca="true" t="shared" si="0" ref="X14:X25">SUM(B14:W14)</f>
        <v>2</v>
      </c>
    </row>
    <row r="15" spans="1:24" ht="12.75">
      <c r="A15" s="2" t="s">
        <v>5</v>
      </c>
      <c r="B15" s="62">
        <f>B9+B10*2</f>
        <v>1.4</v>
      </c>
      <c r="C15" s="63"/>
      <c r="D15" s="62">
        <f>D9+D10*2</f>
        <v>0</v>
      </c>
      <c r="E15" s="63"/>
      <c r="F15" s="62">
        <f>F9+F10*2</f>
        <v>0</v>
      </c>
      <c r="G15" s="63"/>
      <c r="H15" s="62">
        <f>H9+H10*2</f>
        <v>0</v>
      </c>
      <c r="I15" s="63"/>
      <c r="J15" s="62">
        <f>J9+J10*2</f>
        <v>0</v>
      </c>
      <c r="K15" s="63"/>
      <c r="L15" s="62">
        <f>L9+L10*2</f>
        <v>0</v>
      </c>
      <c r="M15" s="63"/>
      <c r="N15" s="62">
        <f>N9+N10*2</f>
        <v>0</v>
      </c>
      <c r="O15" s="63"/>
      <c r="P15" s="62">
        <f>P9+P10*2</f>
        <v>0</v>
      </c>
      <c r="Q15" s="63"/>
      <c r="R15" s="62">
        <f>R9+R10*2</f>
        <v>0</v>
      </c>
      <c r="S15" s="63"/>
      <c r="T15" s="62">
        <f>T9+T10*2</f>
        <v>0</v>
      </c>
      <c r="U15" s="63"/>
      <c r="V15" s="62">
        <f>V9+V10*2</f>
        <v>0</v>
      </c>
      <c r="W15" s="63"/>
      <c r="X15" s="37">
        <f t="shared" si="0"/>
        <v>1.4</v>
      </c>
    </row>
    <row r="16" spans="1:24" ht="12.75">
      <c r="A16" s="2" t="s">
        <v>6</v>
      </c>
      <c r="B16" s="62">
        <f>ROUND(B15+TAN(B8*PI()/180)*B14*2,2)</f>
        <v>3.71</v>
      </c>
      <c r="C16" s="61"/>
      <c r="D16" s="62">
        <f>ROUND(D15+TAN(D8*PI()/180)*D14*2,2)</f>
        <v>0</v>
      </c>
      <c r="E16" s="61"/>
      <c r="F16" s="62">
        <f>ROUND(F15+TAN(F8*PI()/180)*F14*2,2)</f>
        <v>0</v>
      </c>
      <c r="G16" s="61"/>
      <c r="H16" s="62">
        <f>ROUND(H15+TAN(H8*PI()/180)*H14*2,2)</f>
        <v>0</v>
      </c>
      <c r="I16" s="61"/>
      <c r="J16" s="62">
        <f>ROUND(J15+TAN(J8*PI()/180)*J14*2,2)</f>
        <v>0</v>
      </c>
      <c r="K16" s="61"/>
      <c r="L16" s="62">
        <f>ROUND(L15+TAN(L8*PI()/180)*L14*2,2)</f>
        <v>0</v>
      </c>
      <c r="M16" s="61"/>
      <c r="N16" s="62">
        <f>ROUND(N15+TAN(N8*PI()/180)*N14*2,2)</f>
        <v>0</v>
      </c>
      <c r="O16" s="61"/>
      <c r="P16" s="62">
        <f>ROUND(P15+TAN(P8*PI()/180)*P14*2,2)</f>
        <v>0</v>
      </c>
      <c r="Q16" s="61"/>
      <c r="R16" s="62">
        <f>ROUND(R15+TAN(R8*PI()/180)*R14*2,2)</f>
        <v>0</v>
      </c>
      <c r="S16" s="61"/>
      <c r="T16" s="62">
        <f>ROUND(T15+TAN(T8*PI()/180)*T14*2,2)</f>
        <v>0</v>
      </c>
      <c r="U16" s="61"/>
      <c r="V16" s="62">
        <f>ROUND(V15+TAN(V8*PI()/180)*V14*2,2)</f>
        <v>0</v>
      </c>
      <c r="W16" s="61"/>
      <c r="X16" s="37">
        <f t="shared" si="0"/>
        <v>3.71</v>
      </c>
    </row>
    <row r="17" spans="1:24" ht="12.75">
      <c r="A17" s="2" t="s">
        <v>10</v>
      </c>
      <c r="B17" s="62">
        <f>ROUND((B16+B15)/2*B14*B7,2)</f>
        <v>1533</v>
      </c>
      <c r="C17" s="61"/>
      <c r="D17" s="62">
        <f>ROUND((D16+D15)/2*D14*D7,2)</f>
        <v>0</v>
      </c>
      <c r="E17" s="61"/>
      <c r="F17" s="62">
        <f>ROUND((F16+F15)/2*F14*F7,2)</f>
        <v>0</v>
      </c>
      <c r="G17" s="61"/>
      <c r="H17" s="62">
        <f>ROUND((H16+H15)/2*H14*H7,2)</f>
        <v>0</v>
      </c>
      <c r="I17" s="61"/>
      <c r="J17" s="62">
        <f>ROUND((J16+J15)/2*J14*J7,2)</f>
        <v>0</v>
      </c>
      <c r="K17" s="61"/>
      <c r="L17" s="62">
        <f>ROUND((L16+L15)/2*L14*L7,2)</f>
        <v>0</v>
      </c>
      <c r="M17" s="61"/>
      <c r="N17" s="62">
        <f>ROUND((N16+N15)/2*N14*N7,2)</f>
        <v>0</v>
      </c>
      <c r="O17" s="61"/>
      <c r="P17" s="62">
        <f>ROUND((P16+P15)/2*P14*P7,2)</f>
        <v>0</v>
      </c>
      <c r="Q17" s="61"/>
      <c r="R17" s="62">
        <f>ROUND((R16+R15)/2*R14*R7,2)</f>
        <v>0</v>
      </c>
      <c r="S17" s="61"/>
      <c r="T17" s="62">
        <f>ROUND((T16+T15)/2*T14*T7,2)</f>
        <v>0</v>
      </c>
      <c r="U17" s="61"/>
      <c r="V17" s="62">
        <f>ROUND((V16+V15)/2*V14*V7,2)</f>
        <v>0</v>
      </c>
      <c r="W17" s="61"/>
      <c r="X17" s="37">
        <f t="shared" si="0"/>
        <v>1533</v>
      </c>
    </row>
    <row r="18" spans="1:24" ht="12.75">
      <c r="A18" s="2" t="s">
        <v>7</v>
      </c>
      <c r="B18" s="62">
        <f>B15*B7</f>
        <v>420</v>
      </c>
      <c r="C18" s="61"/>
      <c r="D18" s="62">
        <f>D15*D7</f>
        <v>0</v>
      </c>
      <c r="E18" s="61"/>
      <c r="F18" s="62">
        <f>F15*F7</f>
        <v>0</v>
      </c>
      <c r="G18" s="61"/>
      <c r="H18" s="62">
        <f>H15*H7</f>
        <v>0</v>
      </c>
      <c r="I18" s="61"/>
      <c r="J18" s="62">
        <f>J15*J7</f>
        <v>0</v>
      </c>
      <c r="K18" s="61"/>
      <c r="L18" s="62">
        <f>L15*L7</f>
        <v>0</v>
      </c>
      <c r="M18" s="61"/>
      <c r="N18" s="62">
        <f>N15*N7</f>
        <v>0</v>
      </c>
      <c r="O18" s="61"/>
      <c r="P18" s="62">
        <f>P15*P7</f>
        <v>0</v>
      </c>
      <c r="Q18" s="61"/>
      <c r="R18" s="62">
        <f>R15*R7</f>
        <v>0</v>
      </c>
      <c r="S18" s="61"/>
      <c r="T18" s="62">
        <f>T15*T7</f>
        <v>0</v>
      </c>
      <c r="U18" s="61"/>
      <c r="V18" s="62">
        <f>V15*V7</f>
        <v>0</v>
      </c>
      <c r="W18" s="61"/>
      <c r="X18" s="37">
        <f t="shared" si="0"/>
        <v>420</v>
      </c>
    </row>
    <row r="19" spans="1:24" ht="12.75">
      <c r="A19" s="2" t="s">
        <v>8</v>
      </c>
      <c r="B19" s="46">
        <f>3.14*(B5/1000)^2/4*B7</f>
        <v>11.9221875</v>
      </c>
      <c r="C19" s="61"/>
      <c r="D19" s="46">
        <f>3.14*(D5/1000)^2/4*D7</f>
        <v>0</v>
      </c>
      <c r="E19" s="61"/>
      <c r="F19" s="46">
        <f>3.14*(F5/1000)^2/4*F7</f>
        <v>0</v>
      </c>
      <c r="G19" s="61"/>
      <c r="H19" s="46">
        <f>3.14*(H5/1000)^2/4*H7</f>
        <v>0</v>
      </c>
      <c r="I19" s="61"/>
      <c r="J19" s="46">
        <f>3.14*(J5/1000)^2/4*J7</f>
        <v>0</v>
      </c>
      <c r="K19" s="61"/>
      <c r="L19" s="46">
        <f>3.14*(L5/1000)^2/4*L7</f>
        <v>0</v>
      </c>
      <c r="M19" s="61"/>
      <c r="N19" s="46">
        <f>3.14*(N5/1000)^2/4*N7</f>
        <v>0</v>
      </c>
      <c r="O19" s="61"/>
      <c r="P19" s="46">
        <f>3.14*(P5/1000)^2/4*P7</f>
        <v>0</v>
      </c>
      <c r="Q19" s="61"/>
      <c r="R19" s="46">
        <f>3.14*(R5/1000)^2/4*R7</f>
        <v>0</v>
      </c>
      <c r="S19" s="61"/>
      <c r="T19" s="46">
        <f>3.14*(T5/1000)^2/4*T7</f>
        <v>0</v>
      </c>
      <c r="U19" s="61"/>
      <c r="V19" s="46">
        <f>3.14*(V5/1000)^2/4*V7</f>
        <v>0</v>
      </c>
      <c r="W19" s="61"/>
      <c r="X19" s="37">
        <f t="shared" si="0"/>
        <v>11.9221875</v>
      </c>
    </row>
    <row r="20" spans="1:24" ht="12.75">
      <c r="A20" s="2" t="s">
        <v>9</v>
      </c>
      <c r="B20" s="46">
        <f>B17-B19</f>
        <v>1521.0778125</v>
      </c>
      <c r="C20" s="61"/>
      <c r="D20" s="46">
        <f>D17-D19</f>
        <v>0</v>
      </c>
      <c r="E20" s="61"/>
      <c r="F20" s="46">
        <f>F17-F19</f>
        <v>0</v>
      </c>
      <c r="G20" s="61"/>
      <c r="H20" s="46">
        <f>H17-H19</f>
        <v>0</v>
      </c>
      <c r="I20" s="61"/>
      <c r="J20" s="46">
        <f>J17-J19</f>
        <v>0</v>
      </c>
      <c r="K20" s="61"/>
      <c r="L20" s="46">
        <f>L17-L19</f>
        <v>0</v>
      </c>
      <c r="M20" s="61"/>
      <c r="N20" s="46">
        <f>N17-N19</f>
        <v>0</v>
      </c>
      <c r="O20" s="61"/>
      <c r="P20" s="46">
        <f>P17-P19</f>
        <v>0</v>
      </c>
      <c r="Q20" s="61"/>
      <c r="R20" s="46">
        <f>R17-R19</f>
        <v>0</v>
      </c>
      <c r="S20" s="61"/>
      <c r="T20" s="46">
        <f>T17-T19</f>
        <v>0</v>
      </c>
      <c r="U20" s="61"/>
      <c r="V20" s="46">
        <f>V17-V19</f>
        <v>0</v>
      </c>
      <c r="W20" s="61"/>
      <c r="X20" s="37">
        <f t="shared" si="0"/>
        <v>1521.0778125</v>
      </c>
    </row>
    <row r="21" spans="1:24" ht="12.75">
      <c r="A21" s="2" t="s">
        <v>14</v>
      </c>
      <c r="B21" s="62">
        <f>ROUND(B15+TAN(B8*PI()/180)*(B5/1000+B11*2)*2,2)</f>
        <v>1.89</v>
      </c>
      <c r="C21" s="61"/>
      <c r="D21" s="62">
        <f>ROUND(D15+TAN(D8*PI()/180)*(D5/1000+D11*2)*2,2)</f>
        <v>0</v>
      </c>
      <c r="E21" s="61"/>
      <c r="F21" s="62">
        <f>ROUND(F15+TAN(F8*PI()/180)*(F5/1000+F11*2)*2,2)</f>
        <v>0</v>
      </c>
      <c r="G21" s="61"/>
      <c r="H21" s="62">
        <f>ROUND(H15+TAN(H8*PI()/180)*(H5/1000+H11*2)*2,2)</f>
        <v>0</v>
      </c>
      <c r="I21" s="61"/>
      <c r="J21" s="62">
        <f>ROUND(J15+TAN(J8*PI()/180)*(J5/1000+J11*2)*2,2)</f>
        <v>0</v>
      </c>
      <c r="K21" s="61"/>
      <c r="L21" s="62">
        <f>ROUND(L15+TAN(L8*PI()/180)*(L5/1000+L11*2)*2,2)</f>
        <v>0</v>
      </c>
      <c r="M21" s="61"/>
      <c r="N21" s="62">
        <f>ROUND(N15+TAN(N8*PI()/180)*(N5/1000+N11*2)*2,2)</f>
        <v>0</v>
      </c>
      <c r="O21" s="61"/>
      <c r="P21" s="62">
        <f>ROUND(P15+TAN(P8*PI()/180)*(P5/1000+P11*2)*2,2)</f>
        <v>0</v>
      </c>
      <c r="Q21" s="61"/>
      <c r="R21" s="62">
        <f>ROUND(R15+TAN(R8*PI()/180)*(R5/1000+R11*2)*2,2)</f>
        <v>0</v>
      </c>
      <c r="S21" s="61"/>
      <c r="T21" s="62">
        <f>ROUND(T15+TAN(T8*PI()/180)*(T5/1000+T11*2)*2,2)</f>
        <v>0</v>
      </c>
      <c r="U21" s="61"/>
      <c r="V21" s="62">
        <f>ROUND(V15+TAN(V8*PI()/180)*(V5/1000+V11*2)*2,2)</f>
        <v>0</v>
      </c>
      <c r="W21" s="61"/>
      <c r="X21" s="37">
        <f t="shared" si="0"/>
        <v>1.89</v>
      </c>
    </row>
    <row r="22" spans="1:24" ht="12.75">
      <c r="A22" s="2" t="s">
        <v>13</v>
      </c>
      <c r="B22" s="62">
        <f>ROUND((B15+B21)/2*(B5/1000+B11*2)*B7-B19,2)</f>
        <v>197.82</v>
      </c>
      <c r="C22" s="61"/>
      <c r="D22" s="62">
        <f>ROUND((D15+D21)/2*(D5/1000+D11*2)*D7-D19,2)</f>
        <v>0</v>
      </c>
      <c r="E22" s="61"/>
      <c r="F22" s="62">
        <f>ROUND((F15+F21)/2*(F5/1000+F11*2)*F7-F19,2)</f>
        <v>0</v>
      </c>
      <c r="G22" s="61"/>
      <c r="H22" s="62">
        <f>ROUND((H15+H21)/2*(H5/1000+H11*2)*H7-H19,2)</f>
        <v>0</v>
      </c>
      <c r="I22" s="61"/>
      <c r="J22" s="62">
        <f>ROUND((J15+J21)/2*(J5/1000+J11*2)*J7-J19,2)</f>
        <v>0</v>
      </c>
      <c r="K22" s="61"/>
      <c r="L22" s="62">
        <f>ROUND((L15+L21)/2*(L5/1000+L11*2)*L7-L19,2)</f>
        <v>0</v>
      </c>
      <c r="M22" s="61"/>
      <c r="N22" s="62">
        <f>ROUND((N15+N21)/2*(N5/1000+N11*2)*N7-N19,2)</f>
        <v>0</v>
      </c>
      <c r="O22" s="61"/>
      <c r="P22" s="62">
        <f>ROUND((P15+P21)/2*(P5/1000+P11*2)*P7-P19,2)</f>
        <v>0</v>
      </c>
      <c r="Q22" s="61"/>
      <c r="R22" s="62">
        <f>ROUND((R15+R21)/2*(R5/1000+R11*2)*R7-R19,2)</f>
        <v>0</v>
      </c>
      <c r="S22" s="61"/>
      <c r="T22" s="62">
        <f>ROUND((T15+T21)/2*(T5/1000+T11*2)*T7-T19,2)</f>
        <v>0</v>
      </c>
      <c r="U22" s="61"/>
      <c r="V22" s="62">
        <f>ROUND((V15+V21)/2*(V5/1000+V11*2)*V7-V19,2)</f>
        <v>0</v>
      </c>
      <c r="W22" s="61"/>
      <c r="X22" s="37">
        <f t="shared" si="0"/>
        <v>197.82</v>
      </c>
    </row>
    <row r="23" spans="1:24" ht="12.75">
      <c r="A23" s="2" t="s">
        <v>15</v>
      </c>
      <c r="B23" s="46">
        <f>B22+B19</f>
        <v>209.7421875</v>
      </c>
      <c r="C23" s="61"/>
      <c r="D23" s="46">
        <f>D22+D19</f>
        <v>0</v>
      </c>
      <c r="E23" s="61"/>
      <c r="F23" s="46">
        <f>F22+F19</f>
        <v>0</v>
      </c>
      <c r="G23" s="61"/>
      <c r="H23" s="46">
        <f>H22+H19</f>
        <v>0</v>
      </c>
      <c r="I23" s="61"/>
      <c r="J23" s="46">
        <f>J22+J19</f>
        <v>0</v>
      </c>
      <c r="K23" s="61"/>
      <c r="L23" s="46">
        <f>L22+L19</f>
        <v>0</v>
      </c>
      <c r="M23" s="61"/>
      <c r="N23" s="46">
        <f>N22+N19</f>
        <v>0</v>
      </c>
      <c r="O23" s="61"/>
      <c r="P23" s="46">
        <f>P22+P19</f>
        <v>0</v>
      </c>
      <c r="Q23" s="61"/>
      <c r="R23" s="46">
        <f>R22+R19</f>
        <v>0</v>
      </c>
      <c r="S23" s="61"/>
      <c r="T23" s="46">
        <f>T22+T19</f>
        <v>0</v>
      </c>
      <c r="U23" s="61"/>
      <c r="V23" s="46">
        <f>V22+V19</f>
        <v>0</v>
      </c>
      <c r="W23" s="61"/>
      <c r="X23" s="37">
        <f t="shared" si="0"/>
        <v>209.7421875</v>
      </c>
    </row>
    <row r="24" spans="1:24" ht="12.75">
      <c r="A24" s="7" t="s">
        <v>28</v>
      </c>
      <c r="B24" s="46">
        <f>B20-B22</f>
        <v>1323.2578125</v>
      </c>
      <c r="C24" s="61"/>
      <c r="D24" s="46">
        <f>D20-D22</f>
        <v>0</v>
      </c>
      <c r="E24" s="61"/>
      <c r="F24" s="46">
        <f>F20-F22</f>
        <v>0</v>
      </c>
      <c r="G24" s="61"/>
      <c r="H24" s="46">
        <f>H20-H22</f>
        <v>0</v>
      </c>
      <c r="I24" s="61"/>
      <c r="J24" s="46">
        <f>J20-J22</f>
        <v>0</v>
      </c>
      <c r="K24" s="61"/>
      <c r="L24" s="46">
        <f>L20-L22</f>
        <v>0</v>
      </c>
      <c r="M24" s="61"/>
      <c r="N24" s="46">
        <f>N20-N22</f>
        <v>0</v>
      </c>
      <c r="O24" s="61"/>
      <c r="P24" s="46">
        <f>P20-P22</f>
        <v>0</v>
      </c>
      <c r="Q24" s="61"/>
      <c r="R24" s="46">
        <f>R20-R22</f>
        <v>0</v>
      </c>
      <c r="S24" s="61"/>
      <c r="T24" s="46">
        <f>T20-T22</f>
        <v>0</v>
      </c>
      <c r="U24" s="61"/>
      <c r="V24" s="46">
        <f>V20-V22</f>
        <v>0</v>
      </c>
      <c r="W24" s="61"/>
      <c r="X24" s="37">
        <f t="shared" si="0"/>
        <v>1323.2578125</v>
      </c>
    </row>
    <row r="25" spans="1:24" ht="12.75">
      <c r="A25" s="7" t="s">
        <v>32</v>
      </c>
      <c r="B25" s="54">
        <f>B24+B22</f>
        <v>1521.0778125</v>
      </c>
      <c r="C25" s="58"/>
      <c r="D25" s="54">
        <f>D24+D22</f>
        <v>0</v>
      </c>
      <c r="E25" s="58"/>
      <c r="F25" s="54">
        <f>F24+F22</f>
        <v>0</v>
      </c>
      <c r="G25" s="58"/>
      <c r="H25" s="54">
        <f>H24+H22</f>
        <v>0</v>
      </c>
      <c r="I25" s="58"/>
      <c r="J25" s="54">
        <f>J24+J22</f>
        <v>0</v>
      </c>
      <c r="K25" s="58"/>
      <c r="L25" s="54">
        <f>L24+L22</f>
        <v>0</v>
      </c>
      <c r="M25" s="58"/>
      <c r="N25" s="54">
        <f>N24+N22</f>
        <v>0</v>
      </c>
      <c r="O25" s="58"/>
      <c r="P25" s="54">
        <f>P24+P22</f>
        <v>0</v>
      </c>
      <c r="Q25" s="58"/>
      <c r="R25" s="54">
        <f>R24+R22</f>
        <v>0</v>
      </c>
      <c r="S25" s="58"/>
      <c r="T25" s="54">
        <f>T24+T22</f>
        <v>0</v>
      </c>
      <c r="U25" s="58"/>
      <c r="V25" s="54">
        <f>V24+V22</f>
        <v>0</v>
      </c>
      <c r="W25" s="58"/>
      <c r="X25" s="37">
        <f t="shared" si="0"/>
        <v>1521.0778125</v>
      </c>
    </row>
    <row r="26" spans="1:24" ht="12.75">
      <c r="A26" s="7" t="s">
        <v>29</v>
      </c>
      <c r="B26" s="46">
        <f>B17-B24</f>
        <v>209.7421875</v>
      </c>
      <c r="C26" s="61"/>
      <c r="D26" s="46">
        <f>D17-D24</f>
        <v>0</v>
      </c>
      <c r="E26" s="61"/>
      <c r="F26" s="46">
        <f>F17-F24</f>
        <v>0</v>
      </c>
      <c r="G26" s="61"/>
      <c r="H26" s="46">
        <f>H17-H24</f>
        <v>0</v>
      </c>
      <c r="I26" s="61"/>
      <c r="J26" s="46">
        <f>J17-J24</f>
        <v>0</v>
      </c>
      <c r="K26" s="61"/>
      <c r="L26" s="46">
        <f>L17-L24</f>
        <v>0</v>
      </c>
      <c r="M26" s="61"/>
      <c r="N26" s="46">
        <f>N17-N24</f>
        <v>0</v>
      </c>
      <c r="O26" s="61"/>
      <c r="P26" s="46">
        <f>P17-P24</f>
        <v>0</v>
      </c>
      <c r="Q26" s="61"/>
      <c r="R26" s="46">
        <f>R17-R24</f>
        <v>0</v>
      </c>
      <c r="S26" s="61"/>
      <c r="T26" s="46">
        <f>T17-T24</f>
        <v>0</v>
      </c>
      <c r="U26" s="61"/>
      <c r="V26" s="46">
        <f>V17-V24</f>
        <v>0</v>
      </c>
      <c r="W26" s="61"/>
      <c r="X26" s="37">
        <f>SUM(B26:W26)</f>
        <v>209.7421875</v>
      </c>
    </row>
    <row r="27" spans="1:24" ht="12.75">
      <c r="A27" s="7" t="s">
        <v>30</v>
      </c>
      <c r="B27" s="59">
        <f>B26*B12</f>
        <v>398.51015624999997</v>
      </c>
      <c r="C27" s="60"/>
      <c r="D27" s="59">
        <f>D26*D12</f>
        <v>0</v>
      </c>
      <c r="E27" s="60"/>
      <c r="F27" s="59">
        <f>F26*F12</f>
        <v>0</v>
      </c>
      <c r="G27" s="60"/>
      <c r="H27" s="59">
        <f>H26*H12</f>
        <v>0</v>
      </c>
      <c r="I27" s="60"/>
      <c r="J27" s="59">
        <f>J26*J12</f>
        <v>0</v>
      </c>
      <c r="K27" s="60"/>
      <c r="L27" s="59">
        <f>L26*L12</f>
        <v>0</v>
      </c>
      <c r="M27" s="60"/>
      <c r="N27" s="59">
        <f>N26*N12</f>
        <v>0</v>
      </c>
      <c r="O27" s="60"/>
      <c r="P27" s="59">
        <f>P26*P12</f>
        <v>0</v>
      </c>
      <c r="Q27" s="60"/>
      <c r="R27" s="59">
        <f>R26*R12</f>
        <v>0</v>
      </c>
      <c r="S27" s="60"/>
      <c r="T27" s="59">
        <f>T26*T12</f>
        <v>0</v>
      </c>
      <c r="U27" s="60"/>
      <c r="V27" s="59">
        <f>V26*V12</f>
        <v>0</v>
      </c>
      <c r="W27" s="60"/>
      <c r="X27" s="37">
        <f>SUM(B27:W27)</f>
        <v>398.51015624999997</v>
      </c>
    </row>
    <row r="31" spans="1:2" ht="12.75">
      <c r="A31" s="3" t="s">
        <v>12</v>
      </c>
      <c r="B31" s="14" t="s">
        <v>38</v>
      </c>
    </row>
    <row r="32" spans="1:2" ht="12.75">
      <c r="A32" s="2" t="s">
        <v>14</v>
      </c>
      <c r="B32" s="14" t="s">
        <v>39</v>
      </c>
    </row>
  </sheetData>
  <mergeCells count="231">
    <mergeCell ref="P9:Q9"/>
    <mergeCell ref="R9:S9"/>
    <mergeCell ref="T9:U9"/>
    <mergeCell ref="V9:W9"/>
    <mergeCell ref="H9:I9"/>
    <mergeCell ref="J9:K9"/>
    <mergeCell ref="L9:M9"/>
    <mergeCell ref="N9:O9"/>
    <mergeCell ref="T10:U10"/>
    <mergeCell ref="V10:W10"/>
    <mergeCell ref="L10:M10"/>
    <mergeCell ref="N10:O10"/>
    <mergeCell ref="P10:Q10"/>
    <mergeCell ref="R10:S10"/>
    <mergeCell ref="D10:E10"/>
    <mergeCell ref="F10:G10"/>
    <mergeCell ref="H10:I10"/>
    <mergeCell ref="J10:K10"/>
    <mergeCell ref="T8:U8"/>
    <mergeCell ref="V8:W8"/>
    <mergeCell ref="L8:M8"/>
    <mergeCell ref="N8:O8"/>
    <mergeCell ref="P8:Q8"/>
    <mergeCell ref="R8:S8"/>
    <mergeCell ref="D8:E8"/>
    <mergeCell ref="F8:G8"/>
    <mergeCell ref="H8:I8"/>
    <mergeCell ref="J8:K8"/>
    <mergeCell ref="P24:Q24"/>
    <mergeCell ref="R24:S24"/>
    <mergeCell ref="T24:U24"/>
    <mergeCell ref="V24:W24"/>
    <mergeCell ref="R23:S23"/>
    <mergeCell ref="T23:U23"/>
    <mergeCell ref="V23:W23"/>
    <mergeCell ref="B24:C24"/>
    <mergeCell ref="D24:E24"/>
    <mergeCell ref="F24:G24"/>
    <mergeCell ref="H24:I24"/>
    <mergeCell ref="J24:K24"/>
    <mergeCell ref="L24:M24"/>
    <mergeCell ref="N24:O24"/>
    <mergeCell ref="J23:K23"/>
    <mergeCell ref="L23:M23"/>
    <mergeCell ref="N23:O23"/>
    <mergeCell ref="P23:Q23"/>
    <mergeCell ref="B23:C23"/>
    <mergeCell ref="D23:E23"/>
    <mergeCell ref="F23:G23"/>
    <mergeCell ref="H23:I23"/>
    <mergeCell ref="P21:Q21"/>
    <mergeCell ref="R21:S21"/>
    <mergeCell ref="T21:U21"/>
    <mergeCell ref="V21:W21"/>
    <mergeCell ref="R22:S22"/>
    <mergeCell ref="T22:U22"/>
    <mergeCell ref="V22:W22"/>
    <mergeCell ref="B21:C21"/>
    <mergeCell ref="D21:E21"/>
    <mergeCell ref="F21:G21"/>
    <mergeCell ref="H21:I21"/>
    <mergeCell ref="J21:K21"/>
    <mergeCell ref="L21:M21"/>
    <mergeCell ref="N21:O21"/>
    <mergeCell ref="T11:U11"/>
    <mergeCell ref="V11:W11"/>
    <mergeCell ref="B22:C22"/>
    <mergeCell ref="D22:E22"/>
    <mergeCell ref="F22:G22"/>
    <mergeCell ref="H22:I22"/>
    <mergeCell ref="J22:K22"/>
    <mergeCell ref="L22:M22"/>
    <mergeCell ref="N22:O22"/>
    <mergeCell ref="P22:Q22"/>
    <mergeCell ref="V20:W2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V16:W16"/>
    <mergeCell ref="V17:W17"/>
    <mergeCell ref="V18:W18"/>
    <mergeCell ref="V19:W19"/>
    <mergeCell ref="V5:W5"/>
    <mergeCell ref="V7:W7"/>
    <mergeCell ref="V14:W14"/>
    <mergeCell ref="V15:W15"/>
    <mergeCell ref="R20:S20"/>
    <mergeCell ref="T5:U5"/>
    <mergeCell ref="T7:U7"/>
    <mergeCell ref="T14:U14"/>
    <mergeCell ref="T15:U15"/>
    <mergeCell ref="T16:U16"/>
    <mergeCell ref="T17:U17"/>
    <mergeCell ref="T18:U18"/>
    <mergeCell ref="T19:U19"/>
    <mergeCell ref="T20:U20"/>
    <mergeCell ref="R16:S16"/>
    <mergeCell ref="R17:S17"/>
    <mergeCell ref="R18:S18"/>
    <mergeCell ref="R19:S19"/>
    <mergeCell ref="R5:S5"/>
    <mergeCell ref="R7:S7"/>
    <mergeCell ref="R14:S14"/>
    <mergeCell ref="R15:S15"/>
    <mergeCell ref="N20:O20"/>
    <mergeCell ref="P5:Q5"/>
    <mergeCell ref="P7:Q7"/>
    <mergeCell ref="P14:Q14"/>
    <mergeCell ref="P15:Q15"/>
    <mergeCell ref="P16:Q16"/>
    <mergeCell ref="P17:Q17"/>
    <mergeCell ref="P18:Q18"/>
    <mergeCell ref="P19:Q19"/>
    <mergeCell ref="P20:Q20"/>
    <mergeCell ref="N16:O16"/>
    <mergeCell ref="N17:O17"/>
    <mergeCell ref="N18:O18"/>
    <mergeCell ref="N19:O19"/>
    <mergeCell ref="N5:O5"/>
    <mergeCell ref="N7:O7"/>
    <mergeCell ref="N14:O14"/>
    <mergeCell ref="N15:O15"/>
    <mergeCell ref="J20:K20"/>
    <mergeCell ref="L5:M5"/>
    <mergeCell ref="L7:M7"/>
    <mergeCell ref="L14:M14"/>
    <mergeCell ref="L15:M15"/>
    <mergeCell ref="L16:M16"/>
    <mergeCell ref="L17:M17"/>
    <mergeCell ref="L18:M18"/>
    <mergeCell ref="L19:M19"/>
    <mergeCell ref="L20:M20"/>
    <mergeCell ref="J16:K16"/>
    <mergeCell ref="J17:K17"/>
    <mergeCell ref="J18:K18"/>
    <mergeCell ref="J19:K19"/>
    <mergeCell ref="J5:K5"/>
    <mergeCell ref="J7:K7"/>
    <mergeCell ref="J14:K14"/>
    <mergeCell ref="J15:K15"/>
    <mergeCell ref="F20:G20"/>
    <mergeCell ref="H5:I5"/>
    <mergeCell ref="H7:I7"/>
    <mergeCell ref="H14:I14"/>
    <mergeCell ref="H15:I15"/>
    <mergeCell ref="H16:I16"/>
    <mergeCell ref="H17:I17"/>
    <mergeCell ref="H18:I18"/>
    <mergeCell ref="H19:I19"/>
    <mergeCell ref="H20:I20"/>
    <mergeCell ref="D20:E20"/>
    <mergeCell ref="F5:G5"/>
    <mergeCell ref="F7:G7"/>
    <mergeCell ref="F14:G14"/>
    <mergeCell ref="F15:G15"/>
    <mergeCell ref="F9:G9"/>
    <mergeCell ref="F16:G16"/>
    <mergeCell ref="F17:G17"/>
    <mergeCell ref="F18:G18"/>
    <mergeCell ref="F19:G19"/>
    <mergeCell ref="B19:C19"/>
    <mergeCell ref="B20:C20"/>
    <mergeCell ref="D5:E5"/>
    <mergeCell ref="D7:E7"/>
    <mergeCell ref="D14:E14"/>
    <mergeCell ref="D15:E15"/>
    <mergeCell ref="D16:E16"/>
    <mergeCell ref="D17:E17"/>
    <mergeCell ref="D18:E18"/>
    <mergeCell ref="D19:E19"/>
    <mergeCell ref="B5:C5"/>
    <mergeCell ref="B7:C7"/>
    <mergeCell ref="B14:C14"/>
    <mergeCell ref="B15:C15"/>
    <mergeCell ref="B8:C8"/>
    <mergeCell ref="B10:C10"/>
    <mergeCell ref="B9:C9"/>
    <mergeCell ref="D9:E9"/>
    <mergeCell ref="B26:C26"/>
    <mergeCell ref="D26:E26"/>
    <mergeCell ref="F26:G26"/>
    <mergeCell ref="B12:C12"/>
    <mergeCell ref="D12:E12"/>
    <mergeCell ref="F12:G12"/>
    <mergeCell ref="B16:C16"/>
    <mergeCell ref="B17:C17"/>
    <mergeCell ref="B18:C18"/>
    <mergeCell ref="H26:I26"/>
    <mergeCell ref="J26:K26"/>
    <mergeCell ref="L26:M26"/>
    <mergeCell ref="N26:O26"/>
    <mergeCell ref="P26:Q26"/>
    <mergeCell ref="R26:S26"/>
    <mergeCell ref="T26:U26"/>
    <mergeCell ref="V26:W26"/>
    <mergeCell ref="H12:I12"/>
    <mergeCell ref="J12:K12"/>
    <mergeCell ref="L12:M12"/>
    <mergeCell ref="N12:O12"/>
    <mergeCell ref="P12:Q12"/>
    <mergeCell ref="R12:S12"/>
    <mergeCell ref="T12:U12"/>
    <mergeCell ref="V12:W12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</mergeCells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Киселев</cp:lastModifiedBy>
  <dcterms:created xsi:type="dcterms:W3CDTF">2007-05-07T13:58:16Z</dcterms:created>
  <dcterms:modified xsi:type="dcterms:W3CDTF">2008-01-18T01:22:47Z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